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overy\"/>
    </mc:Choice>
  </mc:AlternateContent>
  <xr:revisionPtr revIDLastSave="0" documentId="8_{40BE1D7B-13C1-478E-8C2F-BB23A73D8ABC}" xr6:coauthVersionLast="45" xr6:coauthVersionMax="45" xr10:uidLastSave="{00000000-0000-0000-0000-000000000000}"/>
  <bookViews>
    <workbookView xWindow="-108" yWindow="-108" windowWidth="23256" windowHeight="12576" xr2:uid="{FA0DF85F-546D-4402-826E-C765AF219A92}"/>
  </bookViews>
  <sheets>
    <sheet name="June 2021" sheetId="7" r:id="rId1"/>
    <sheet name="April 2021" sheetId="6" r:id="rId2"/>
    <sheet name="Mar 2021" sheetId="5" r:id="rId3"/>
    <sheet name="Feb 2021 " sheetId="3" r:id="rId4"/>
    <sheet name="Jan 2021  " sheetId="1" r:id="rId5"/>
    <sheet name="TOTAL 2020" sheetId="2" r:id="rId6"/>
  </sheets>
  <definedNames>
    <definedName name="_xlnm.Print_Area" localSheetId="3">'Feb 2021 '!$A$1:$Y$109</definedName>
    <definedName name="_xlnm.Print_Area" localSheetId="4">'Jan 2021  '!$A$1:$Y$107</definedName>
    <definedName name="_xlnm.Print_Area" localSheetId="2">'Mar 2021'!$A$1:$Y$113</definedName>
    <definedName name="_xlnm.Print_Area" localSheetId="5">'TOTAL 2020'!$A$1:$Y$112</definedName>
    <definedName name="_xlnm.Print_Titles" localSheetId="3">'Feb 2021 '!$1:$5</definedName>
    <definedName name="_xlnm.Print_Titles" localSheetId="4">'Jan 2021  '!$1:$5</definedName>
    <definedName name="_xlnm.Print_Titles" localSheetId="2">'Mar 2021'!$1:$5</definedName>
    <definedName name="_xlnm.Print_Titles" localSheetId="5">'TOTAL 2020'!$1:$5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7" l="1"/>
  <c r="G45" i="7" l="1"/>
  <c r="F45" i="7" l="1"/>
  <c r="L55" i="7"/>
  <c r="L54" i="7"/>
  <c r="L53" i="7"/>
  <c r="L52" i="7"/>
  <c r="L51" i="7"/>
  <c r="L50" i="7"/>
  <c r="L49" i="7"/>
  <c r="L48" i="7"/>
  <c r="F52" i="7"/>
  <c r="O57" i="7"/>
  <c r="D53" i="7"/>
  <c r="Q47" i="7"/>
  <c r="Q57" i="7" s="1"/>
  <c r="Q27" i="7"/>
  <c r="Q75" i="7" s="1"/>
  <c r="L46" i="7"/>
  <c r="L45" i="7"/>
  <c r="L44" i="7"/>
  <c r="L43" i="7"/>
  <c r="O27" i="7"/>
  <c r="L42" i="7"/>
  <c r="L41" i="7"/>
  <c r="Z57" i="7"/>
  <c r="Y57" i="7"/>
  <c r="X57" i="7"/>
  <c r="W57" i="7"/>
  <c r="V57" i="7"/>
  <c r="U57" i="7"/>
  <c r="T57" i="7"/>
  <c r="S57" i="7"/>
  <c r="R57" i="7"/>
  <c r="P57" i="7"/>
  <c r="N57" i="7"/>
  <c r="F140" i="7"/>
  <c r="Z73" i="7"/>
  <c r="Y73" i="7"/>
  <c r="X73" i="7"/>
  <c r="W73" i="7"/>
  <c r="V73" i="7"/>
  <c r="U73" i="7"/>
  <c r="T73" i="7"/>
  <c r="S73" i="7"/>
  <c r="R73" i="7"/>
  <c r="P73" i="7"/>
  <c r="N73" i="7"/>
  <c r="M73" i="7"/>
  <c r="L73" i="7"/>
  <c r="K73" i="7"/>
  <c r="J73" i="7"/>
  <c r="I73" i="7"/>
  <c r="H73" i="7"/>
  <c r="G73" i="7"/>
  <c r="F73" i="7"/>
  <c r="Z65" i="7"/>
  <c r="Y65" i="7"/>
  <c r="X65" i="7"/>
  <c r="W65" i="7"/>
  <c r="V65" i="7"/>
  <c r="U65" i="7"/>
  <c r="T65" i="7"/>
  <c r="S65" i="7"/>
  <c r="R65" i="7"/>
  <c r="P65" i="7"/>
  <c r="N65" i="7"/>
  <c r="M65" i="7"/>
  <c r="L65" i="7"/>
  <c r="K65" i="7"/>
  <c r="J65" i="7"/>
  <c r="I65" i="7"/>
  <c r="H65" i="7"/>
  <c r="G65" i="7"/>
  <c r="F65" i="7"/>
  <c r="K57" i="7"/>
  <c r="J57" i="7"/>
  <c r="I57" i="7"/>
  <c r="H57" i="7"/>
  <c r="Z27" i="7"/>
  <c r="Y27" i="7"/>
  <c r="X27" i="7"/>
  <c r="W27" i="7"/>
  <c r="V27" i="7"/>
  <c r="U27" i="7"/>
  <c r="T27" i="7"/>
  <c r="S27" i="7"/>
  <c r="R27" i="7"/>
  <c r="P27" i="7"/>
  <c r="N27" i="7"/>
  <c r="N75" i="7" s="1"/>
  <c r="K27" i="7"/>
  <c r="J27" i="7"/>
  <c r="I27" i="7"/>
  <c r="H27" i="7"/>
  <c r="G27" i="7"/>
  <c r="L40" i="7"/>
  <c r="L39" i="7"/>
  <c r="L38" i="7"/>
  <c r="L37" i="7"/>
  <c r="L36" i="7"/>
  <c r="L35" i="7"/>
  <c r="L34" i="7"/>
  <c r="L33" i="7"/>
  <c r="L32" i="7"/>
  <c r="L31" i="7"/>
  <c r="L30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F39" i="7"/>
  <c r="L47" i="7" l="1"/>
  <c r="G57" i="7"/>
  <c r="G75" i="7" s="1"/>
  <c r="I75" i="7"/>
  <c r="V75" i="7"/>
  <c r="X75" i="7"/>
  <c r="H75" i="7"/>
  <c r="H154" i="7" s="1"/>
  <c r="O75" i="7"/>
  <c r="J75" i="7"/>
  <c r="K75" i="7"/>
  <c r="L57" i="7"/>
  <c r="W75" i="7"/>
  <c r="P75" i="7"/>
  <c r="Y75" i="7"/>
  <c r="R75" i="7"/>
  <c r="Z75" i="7"/>
  <c r="S75" i="7"/>
  <c r="T75" i="7"/>
  <c r="U75" i="7"/>
  <c r="L27" i="7"/>
  <c r="D39" i="7"/>
  <c r="L149" i="7"/>
  <c r="F149" i="7"/>
  <c r="L148" i="7"/>
  <c r="F148" i="7"/>
  <c r="L147" i="7"/>
  <c r="Z138" i="7"/>
  <c r="Y138" i="7"/>
  <c r="X138" i="7"/>
  <c r="W138" i="7"/>
  <c r="V138" i="7"/>
  <c r="U138" i="7"/>
  <c r="T138" i="7"/>
  <c r="S138" i="7"/>
  <c r="R138" i="7"/>
  <c r="P138" i="7"/>
  <c r="N138" i="7"/>
  <c r="K138" i="7"/>
  <c r="J138" i="7"/>
  <c r="I138" i="7"/>
  <c r="H138" i="7"/>
  <c r="G138" i="7"/>
  <c r="L136" i="7"/>
  <c r="F136" i="7"/>
  <c r="L135" i="7"/>
  <c r="F135" i="7"/>
  <c r="L134" i="7"/>
  <c r="F134" i="7"/>
  <c r="L133" i="7"/>
  <c r="L76" i="7" s="1"/>
  <c r="F133" i="7"/>
  <c r="F76" i="7" s="1"/>
  <c r="L132" i="7"/>
  <c r="F132" i="7"/>
  <c r="L131" i="7"/>
  <c r="F131" i="7"/>
  <c r="L130" i="7"/>
  <c r="F130" i="7"/>
  <c r="L129" i="7"/>
  <c r="F129" i="7"/>
  <c r="L128" i="7"/>
  <c r="F128" i="7"/>
  <c r="L127" i="7"/>
  <c r="F127" i="7"/>
  <c r="L126" i="7"/>
  <c r="F126" i="7"/>
  <c r="L125" i="7"/>
  <c r="F125" i="7"/>
  <c r="L124" i="7"/>
  <c r="F124" i="7"/>
  <c r="L123" i="7"/>
  <c r="F123" i="7"/>
  <c r="L122" i="7"/>
  <c r="F122" i="7"/>
  <c r="Z120" i="7"/>
  <c r="Y120" i="7"/>
  <c r="X120" i="7"/>
  <c r="W120" i="7"/>
  <c r="V120" i="7"/>
  <c r="U120" i="7"/>
  <c r="T120" i="7"/>
  <c r="S120" i="7"/>
  <c r="R120" i="7"/>
  <c r="P120" i="7"/>
  <c r="N120" i="7"/>
  <c r="K120" i="7"/>
  <c r="J120" i="7"/>
  <c r="I120" i="7"/>
  <c r="H120" i="7"/>
  <c r="G120" i="7"/>
  <c r="L118" i="7"/>
  <c r="F118" i="7"/>
  <c r="L117" i="7"/>
  <c r="F117" i="7"/>
  <c r="L116" i="7"/>
  <c r="F116" i="7"/>
  <c r="L115" i="7"/>
  <c r="F115" i="7"/>
  <c r="L114" i="7"/>
  <c r="F114" i="7"/>
  <c r="L113" i="7"/>
  <c r="F113" i="7"/>
  <c r="L112" i="7"/>
  <c r="F112" i="7"/>
  <c r="L111" i="7"/>
  <c r="F111" i="7"/>
  <c r="L110" i="7"/>
  <c r="F110" i="7"/>
  <c r="L109" i="7"/>
  <c r="F109" i="7"/>
  <c r="L108" i="7"/>
  <c r="F108" i="7"/>
  <c r="L107" i="7"/>
  <c r="F107" i="7"/>
  <c r="L106" i="7"/>
  <c r="F106" i="7"/>
  <c r="L105" i="7"/>
  <c r="F105" i="7"/>
  <c r="L104" i="7"/>
  <c r="F104" i="7"/>
  <c r="L103" i="7"/>
  <c r="F103" i="7"/>
  <c r="L102" i="7"/>
  <c r="F102" i="7"/>
  <c r="L101" i="7"/>
  <c r="F101" i="7"/>
  <c r="L100" i="7"/>
  <c r="F100" i="7"/>
  <c r="L99" i="7"/>
  <c r="F99" i="7"/>
  <c r="L98" i="7"/>
  <c r="F98" i="7"/>
  <c r="L97" i="7"/>
  <c r="F97" i="7"/>
  <c r="L96" i="7"/>
  <c r="F96" i="7"/>
  <c r="L95" i="7"/>
  <c r="F95" i="7"/>
  <c r="L91" i="7"/>
  <c r="F91" i="7"/>
  <c r="L90" i="7"/>
  <c r="F90" i="7"/>
  <c r="L89" i="7"/>
  <c r="F89" i="7"/>
  <c r="L88" i="7"/>
  <c r="F88" i="7"/>
  <c r="L87" i="7"/>
  <c r="F87" i="7"/>
  <c r="L86" i="7"/>
  <c r="F86" i="7"/>
  <c r="L85" i="7"/>
  <c r="F85" i="7"/>
  <c r="L84" i="7"/>
  <c r="F84" i="7"/>
  <c r="L83" i="7"/>
  <c r="F83" i="7"/>
  <c r="L82" i="7"/>
  <c r="F82" i="7"/>
  <c r="L81" i="7"/>
  <c r="F81" i="7"/>
  <c r="L80" i="7"/>
  <c r="F80" i="7"/>
  <c r="L79" i="7"/>
  <c r="F79" i="7"/>
  <c r="L78" i="7"/>
  <c r="F78" i="7"/>
  <c r="L77" i="7"/>
  <c r="F77" i="7"/>
  <c r="D33" i="7"/>
  <c r="F23" i="7"/>
  <c r="F22" i="7"/>
  <c r="D22" i="7"/>
  <c r="F21" i="7"/>
  <c r="F20" i="7"/>
  <c r="F18" i="7"/>
  <c r="AB18" i="7" s="1"/>
  <c r="F17" i="7"/>
  <c r="F16" i="7"/>
  <c r="D15" i="7"/>
  <c r="F14" i="7"/>
  <c r="F13" i="7"/>
  <c r="F12" i="7"/>
  <c r="F11" i="7"/>
  <c r="F10" i="7"/>
  <c r="F9" i="7"/>
  <c r="F8" i="7"/>
  <c r="G6" i="7"/>
  <c r="I155" i="7" l="1"/>
  <c r="F57" i="7"/>
  <c r="F58" i="7" s="1"/>
  <c r="L28" i="7"/>
  <c r="L75" i="7"/>
  <c r="L58" i="7"/>
  <c r="L66" i="7" s="1"/>
  <c r="F27" i="7"/>
  <c r="AB80" i="7"/>
  <c r="AB84" i="7"/>
  <c r="AB88" i="7"/>
  <c r="AB99" i="7"/>
  <c r="AB107" i="7"/>
  <c r="AB111" i="7"/>
  <c r="F120" i="7"/>
  <c r="AB22" i="7"/>
  <c r="F138" i="7"/>
  <c r="L138" i="7"/>
  <c r="L139" i="7" s="1"/>
  <c r="L140" i="7" s="1"/>
  <c r="AB20" i="7"/>
  <c r="AB77" i="7"/>
  <c r="AB81" i="7"/>
  <c r="AB85" i="7"/>
  <c r="AB89" i="7"/>
  <c r="AB96" i="7"/>
  <c r="AB100" i="7"/>
  <c r="AB104" i="7"/>
  <c r="AB108" i="7"/>
  <c r="AB112" i="7"/>
  <c r="AB21" i="7"/>
  <c r="AB78" i="7"/>
  <c r="AB82" i="7"/>
  <c r="AB86" i="7"/>
  <c r="AB90" i="7"/>
  <c r="AB101" i="7"/>
  <c r="AB105" i="7"/>
  <c r="L120" i="7"/>
  <c r="AB87" i="7"/>
  <c r="AB91" i="7"/>
  <c r="AB98" i="7"/>
  <c r="AB102" i="7"/>
  <c r="AB106" i="7"/>
  <c r="AB110" i="7"/>
  <c r="AB118" i="7"/>
  <c r="AB17" i="7"/>
  <c r="AB8" i="7"/>
  <c r="AB11" i="7"/>
  <c r="AB23" i="7"/>
  <c r="AB9" i="7"/>
  <c r="D143" i="7"/>
  <c r="D151" i="7" s="1"/>
  <c r="AB14" i="7"/>
  <c r="AB10" i="7"/>
  <c r="AB16" i="7"/>
  <c r="AB79" i="7"/>
  <c r="AB83" i="7"/>
  <c r="AB95" i="7"/>
  <c r="D29" i="6"/>
  <c r="F75" i="7" l="1"/>
  <c r="F66" i="7"/>
  <c r="F74" i="7" s="1"/>
  <c r="L74" i="7"/>
  <c r="F28" i="7"/>
  <c r="D112" i="6"/>
  <c r="I109" i="6"/>
  <c r="M107" i="6"/>
  <c r="F107" i="6"/>
  <c r="M106" i="6"/>
  <c r="F106" i="6"/>
  <c r="M105" i="6"/>
  <c r="Y98" i="6"/>
  <c r="X98" i="6"/>
  <c r="W98" i="6"/>
  <c r="V98" i="6"/>
  <c r="U98" i="6"/>
  <c r="T98" i="6"/>
  <c r="S98" i="6"/>
  <c r="R98" i="6"/>
  <c r="Q98" i="6"/>
  <c r="P98" i="6"/>
  <c r="N98" i="6"/>
  <c r="L98" i="6"/>
  <c r="K98" i="6"/>
  <c r="J98" i="6"/>
  <c r="H98" i="6"/>
  <c r="G98" i="6"/>
  <c r="M96" i="6"/>
  <c r="F96" i="6"/>
  <c r="M95" i="6"/>
  <c r="F95" i="6"/>
  <c r="M94" i="6"/>
  <c r="F94" i="6"/>
  <c r="M93" i="6"/>
  <c r="F93" i="6"/>
  <c r="M92" i="6"/>
  <c r="F92" i="6"/>
  <c r="M91" i="6"/>
  <c r="F91" i="6"/>
  <c r="M90" i="6"/>
  <c r="F90" i="6"/>
  <c r="M89" i="6"/>
  <c r="F89" i="6"/>
  <c r="M88" i="6"/>
  <c r="F88" i="6"/>
  <c r="M87" i="6"/>
  <c r="F87" i="6"/>
  <c r="M86" i="6"/>
  <c r="F86" i="6"/>
  <c r="M85" i="6"/>
  <c r="F85" i="6"/>
  <c r="M84" i="6"/>
  <c r="F84" i="6"/>
  <c r="M83" i="6"/>
  <c r="F83" i="6"/>
  <c r="M82" i="6"/>
  <c r="M98" i="6" s="1"/>
  <c r="F82" i="6"/>
  <c r="Y80" i="6"/>
  <c r="X80" i="6"/>
  <c r="W80" i="6"/>
  <c r="V80" i="6"/>
  <c r="U80" i="6"/>
  <c r="T80" i="6"/>
  <c r="S80" i="6"/>
  <c r="R80" i="6"/>
  <c r="Q80" i="6"/>
  <c r="P80" i="6"/>
  <c r="N80" i="6"/>
  <c r="L80" i="6"/>
  <c r="K80" i="6"/>
  <c r="J80" i="6"/>
  <c r="H80" i="6"/>
  <c r="G80" i="6"/>
  <c r="M78" i="6"/>
  <c r="F78" i="6"/>
  <c r="AA78" i="6" s="1"/>
  <c r="M77" i="6"/>
  <c r="F77" i="6"/>
  <c r="M76" i="6"/>
  <c r="F76" i="6"/>
  <c r="M75" i="6"/>
  <c r="F75" i="6"/>
  <c r="M74" i="6"/>
  <c r="F74" i="6"/>
  <c r="M73" i="6"/>
  <c r="F73" i="6"/>
  <c r="M72" i="6"/>
  <c r="F72" i="6"/>
  <c r="AA72" i="6" s="1"/>
  <c r="M71" i="6"/>
  <c r="F71" i="6"/>
  <c r="M70" i="6"/>
  <c r="F70" i="6"/>
  <c r="AA70" i="6" s="1"/>
  <c r="M69" i="6"/>
  <c r="F69" i="6"/>
  <c r="M68" i="6"/>
  <c r="F68" i="6"/>
  <c r="AA68" i="6" s="1"/>
  <c r="M67" i="6"/>
  <c r="F67" i="6"/>
  <c r="M66" i="6"/>
  <c r="F66" i="6"/>
  <c r="AA66" i="6" s="1"/>
  <c r="M65" i="6"/>
  <c r="F65" i="6"/>
  <c r="M64" i="6"/>
  <c r="F64" i="6"/>
  <c r="AA64" i="6" s="1"/>
  <c r="M63" i="6"/>
  <c r="F63" i="6"/>
  <c r="M62" i="6"/>
  <c r="F62" i="6"/>
  <c r="AA62" i="6" s="1"/>
  <c r="M61" i="6"/>
  <c r="F61" i="6"/>
  <c r="AA61" i="6" s="1"/>
  <c r="M60" i="6"/>
  <c r="F60" i="6"/>
  <c r="AA60" i="6" s="1"/>
  <c r="M59" i="6"/>
  <c r="F59" i="6"/>
  <c r="M58" i="6"/>
  <c r="F58" i="6"/>
  <c r="AA58" i="6" s="1"/>
  <c r="M57" i="6"/>
  <c r="F57" i="6"/>
  <c r="M56" i="6"/>
  <c r="F56" i="6"/>
  <c r="AA56" i="6" s="1"/>
  <c r="M55" i="6"/>
  <c r="M80" i="6" s="1"/>
  <c r="F55" i="6"/>
  <c r="Y53" i="6"/>
  <c r="X53" i="6"/>
  <c r="W53" i="6"/>
  <c r="V53" i="6"/>
  <c r="U53" i="6"/>
  <c r="T53" i="6"/>
  <c r="S53" i="6"/>
  <c r="R53" i="6"/>
  <c r="Q53" i="6"/>
  <c r="P53" i="6"/>
  <c r="N53" i="6"/>
  <c r="L53" i="6"/>
  <c r="K53" i="6"/>
  <c r="J53" i="6"/>
  <c r="H53" i="6"/>
  <c r="G53" i="6"/>
  <c r="M51" i="6"/>
  <c r="F51" i="6"/>
  <c r="AA51" i="6" s="1"/>
  <c r="M50" i="6"/>
  <c r="F50" i="6"/>
  <c r="AA50" i="6" s="1"/>
  <c r="M49" i="6"/>
  <c r="F49" i="6"/>
  <c r="AA49" i="6" s="1"/>
  <c r="M48" i="6"/>
  <c r="F48" i="6"/>
  <c r="M47" i="6"/>
  <c r="F47" i="6"/>
  <c r="AA47" i="6" s="1"/>
  <c r="M46" i="6"/>
  <c r="F46" i="6"/>
  <c r="AA46" i="6" s="1"/>
  <c r="M45" i="6"/>
  <c r="F45" i="6"/>
  <c r="AA45" i="6" s="1"/>
  <c r="M44" i="6"/>
  <c r="F44" i="6"/>
  <c r="M43" i="6"/>
  <c r="F43" i="6"/>
  <c r="AA43" i="6" s="1"/>
  <c r="M42" i="6"/>
  <c r="F42" i="6"/>
  <c r="AA42" i="6" s="1"/>
  <c r="M41" i="6"/>
  <c r="F41" i="6"/>
  <c r="AA41" i="6" s="1"/>
  <c r="M40" i="6"/>
  <c r="F40" i="6"/>
  <c r="M39" i="6"/>
  <c r="F39" i="6"/>
  <c r="AA39" i="6" s="1"/>
  <c r="M38" i="6"/>
  <c r="F38" i="6"/>
  <c r="AA38" i="6" s="1"/>
  <c r="M37" i="6"/>
  <c r="F37" i="6"/>
  <c r="AA37" i="6" s="1"/>
  <c r="M36" i="6"/>
  <c r="F36" i="6"/>
  <c r="Y34" i="6"/>
  <c r="Y101" i="6" s="1"/>
  <c r="Y109" i="6" s="1"/>
  <c r="X34" i="6"/>
  <c r="X101" i="6" s="1"/>
  <c r="X109" i="6" s="1"/>
  <c r="W34" i="6"/>
  <c r="W101" i="6" s="1"/>
  <c r="W109" i="6" s="1"/>
  <c r="V34" i="6"/>
  <c r="U34" i="6"/>
  <c r="T34" i="6"/>
  <c r="T101" i="6" s="1"/>
  <c r="T109" i="6" s="1"/>
  <c r="S34" i="6"/>
  <c r="S101" i="6" s="1"/>
  <c r="S109" i="6" s="1"/>
  <c r="R34" i="6"/>
  <c r="R101" i="6" s="1"/>
  <c r="R109" i="6" s="1"/>
  <c r="Q34" i="6"/>
  <c r="Q101" i="6" s="1"/>
  <c r="Q109" i="6" s="1"/>
  <c r="P34" i="6"/>
  <c r="P101" i="6" s="1"/>
  <c r="P109" i="6" s="1"/>
  <c r="N34" i="6"/>
  <c r="N101" i="6" s="1"/>
  <c r="N109" i="6" s="1"/>
  <c r="L34" i="6"/>
  <c r="L101" i="6" s="1"/>
  <c r="L109" i="6" s="1"/>
  <c r="K34" i="6"/>
  <c r="J34" i="6"/>
  <c r="J101" i="6" s="1"/>
  <c r="J115" i="6" s="1"/>
  <c r="H34" i="6"/>
  <c r="N112" i="6" s="1"/>
  <c r="G34" i="6"/>
  <c r="G101" i="6" s="1"/>
  <c r="G109" i="6" s="1"/>
  <c r="M32" i="6"/>
  <c r="F32" i="6"/>
  <c r="M31" i="6"/>
  <c r="F31" i="6"/>
  <c r="M23" i="6"/>
  <c r="F23" i="6"/>
  <c r="M22" i="6"/>
  <c r="F22" i="6"/>
  <c r="D22" i="6"/>
  <c r="M21" i="6"/>
  <c r="F21" i="6"/>
  <c r="M20" i="6"/>
  <c r="F20" i="6"/>
  <c r="M18" i="6"/>
  <c r="F18" i="6"/>
  <c r="M17" i="6"/>
  <c r="F17" i="6"/>
  <c r="M16" i="6"/>
  <c r="F16" i="6"/>
  <c r="D15" i="6"/>
  <c r="D101" i="6" s="1"/>
  <c r="D109" i="6" s="1"/>
  <c r="M14" i="6"/>
  <c r="F14" i="6"/>
  <c r="M13" i="6"/>
  <c r="F13" i="6"/>
  <c r="M12" i="6"/>
  <c r="F12" i="6"/>
  <c r="M11" i="6"/>
  <c r="F11" i="6"/>
  <c r="M10" i="6"/>
  <c r="F10" i="6"/>
  <c r="M9" i="6"/>
  <c r="F9" i="6"/>
  <c r="M8" i="6"/>
  <c r="F8" i="6"/>
  <c r="G6" i="6"/>
  <c r="K101" i="6" l="1"/>
  <c r="K109" i="6" s="1"/>
  <c r="U101" i="6"/>
  <c r="U109" i="6" s="1"/>
  <c r="V101" i="6"/>
  <c r="V109" i="6" s="1"/>
  <c r="AA65" i="6"/>
  <c r="F53" i="6"/>
  <c r="AA40" i="6"/>
  <c r="AA44" i="6"/>
  <c r="AA48" i="6"/>
  <c r="AA55" i="6"/>
  <c r="AA59" i="6"/>
  <c r="AA67" i="6"/>
  <c r="AA71" i="6"/>
  <c r="F98" i="6"/>
  <c r="F141" i="7"/>
  <c r="M53" i="6"/>
  <c r="M99" i="6"/>
  <c r="F34" i="6"/>
  <c r="AA9" i="6"/>
  <c r="AA10" i="6"/>
  <c r="AA11" i="6"/>
  <c r="AA14" i="6"/>
  <c r="AA22" i="6"/>
  <c r="AA23" i="6"/>
  <c r="AA31" i="6"/>
  <c r="M34" i="6"/>
  <c r="AA16" i="6"/>
  <c r="AA17" i="6"/>
  <c r="AA18" i="6"/>
  <c r="AA20" i="6"/>
  <c r="AA21" i="6"/>
  <c r="AA32" i="6"/>
  <c r="J109" i="6"/>
  <c r="F80" i="6"/>
  <c r="F101" i="6" s="1"/>
  <c r="H101" i="6"/>
  <c r="H109" i="6" s="1"/>
  <c r="H112" i="6"/>
  <c r="N113" i="6" s="1"/>
  <c r="AA8" i="6"/>
  <c r="AA36" i="6"/>
  <c r="D109" i="5"/>
  <c r="I106" i="5"/>
  <c r="M104" i="5"/>
  <c r="F104" i="5"/>
  <c r="M103" i="5"/>
  <c r="F103" i="5"/>
  <c r="M102" i="5"/>
  <c r="Y95" i="5"/>
  <c r="X95" i="5"/>
  <c r="W95" i="5"/>
  <c r="V95" i="5"/>
  <c r="U95" i="5"/>
  <c r="T95" i="5"/>
  <c r="S95" i="5"/>
  <c r="R95" i="5"/>
  <c r="Q95" i="5"/>
  <c r="P95" i="5"/>
  <c r="N95" i="5"/>
  <c r="L95" i="5"/>
  <c r="K95" i="5"/>
  <c r="J95" i="5"/>
  <c r="H95" i="5"/>
  <c r="G95" i="5"/>
  <c r="M93" i="5"/>
  <c r="F93" i="5"/>
  <c r="M92" i="5"/>
  <c r="F92" i="5"/>
  <c r="M91" i="5"/>
  <c r="F91" i="5"/>
  <c r="M90" i="5"/>
  <c r="F90" i="5"/>
  <c r="M89" i="5"/>
  <c r="F89" i="5"/>
  <c r="M88" i="5"/>
  <c r="F88" i="5"/>
  <c r="M87" i="5"/>
  <c r="F87" i="5"/>
  <c r="M86" i="5"/>
  <c r="F86" i="5"/>
  <c r="M85" i="5"/>
  <c r="F85" i="5"/>
  <c r="M84" i="5"/>
  <c r="F84" i="5"/>
  <c r="M83" i="5"/>
  <c r="F83" i="5"/>
  <c r="M82" i="5"/>
  <c r="F82" i="5"/>
  <c r="M81" i="5"/>
  <c r="F81" i="5"/>
  <c r="M80" i="5"/>
  <c r="F80" i="5"/>
  <c r="M79" i="5"/>
  <c r="F79" i="5"/>
  <c r="Y77" i="5"/>
  <c r="X77" i="5"/>
  <c r="W77" i="5"/>
  <c r="V77" i="5"/>
  <c r="U77" i="5"/>
  <c r="T77" i="5"/>
  <c r="S77" i="5"/>
  <c r="R77" i="5"/>
  <c r="Q77" i="5"/>
  <c r="P77" i="5"/>
  <c r="N77" i="5"/>
  <c r="L77" i="5"/>
  <c r="K77" i="5"/>
  <c r="J77" i="5"/>
  <c r="H77" i="5"/>
  <c r="G77" i="5"/>
  <c r="M75" i="5"/>
  <c r="F75" i="5"/>
  <c r="M74" i="5"/>
  <c r="F74" i="5"/>
  <c r="M73" i="5"/>
  <c r="F73" i="5"/>
  <c r="M72" i="5"/>
  <c r="F72" i="5"/>
  <c r="M71" i="5"/>
  <c r="F71" i="5"/>
  <c r="M70" i="5"/>
  <c r="F70" i="5"/>
  <c r="M69" i="5"/>
  <c r="F69" i="5"/>
  <c r="M68" i="5"/>
  <c r="F68" i="5"/>
  <c r="M67" i="5"/>
  <c r="F67" i="5"/>
  <c r="M66" i="5"/>
  <c r="F66" i="5"/>
  <c r="M65" i="5"/>
  <c r="F65" i="5"/>
  <c r="M64" i="5"/>
  <c r="F64" i="5"/>
  <c r="M63" i="5"/>
  <c r="F63" i="5"/>
  <c r="M62" i="5"/>
  <c r="F62" i="5"/>
  <c r="M61" i="5"/>
  <c r="F61" i="5"/>
  <c r="M60" i="5"/>
  <c r="F60" i="5"/>
  <c r="M59" i="5"/>
  <c r="F59" i="5"/>
  <c r="M58" i="5"/>
  <c r="F58" i="5"/>
  <c r="M57" i="5"/>
  <c r="F57" i="5"/>
  <c r="M56" i="5"/>
  <c r="F56" i="5"/>
  <c r="M55" i="5"/>
  <c r="F55" i="5"/>
  <c r="M54" i="5"/>
  <c r="F54" i="5"/>
  <c r="M53" i="5"/>
  <c r="F53" i="5"/>
  <c r="M52" i="5"/>
  <c r="F52" i="5"/>
  <c r="Y50" i="5"/>
  <c r="X50" i="5"/>
  <c r="W50" i="5"/>
  <c r="V50" i="5"/>
  <c r="U50" i="5"/>
  <c r="T50" i="5"/>
  <c r="S50" i="5"/>
  <c r="R50" i="5"/>
  <c r="Q50" i="5"/>
  <c r="P50" i="5"/>
  <c r="N50" i="5"/>
  <c r="L50" i="5"/>
  <c r="K50" i="5"/>
  <c r="J50" i="5"/>
  <c r="H50" i="5"/>
  <c r="G50" i="5"/>
  <c r="M48" i="5"/>
  <c r="F48" i="5"/>
  <c r="M47" i="5"/>
  <c r="F47" i="5"/>
  <c r="M46" i="5"/>
  <c r="F46" i="5"/>
  <c r="M45" i="5"/>
  <c r="F45" i="5"/>
  <c r="M44" i="5"/>
  <c r="F44" i="5"/>
  <c r="M43" i="5"/>
  <c r="F43" i="5"/>
  <c r="AA43" i="5" s="1"/>
  <c r="M42" i="5"/>
  <c r="F42" i="5"/>
  <c r="AA42" i="5" s="1"/>
  <c r="M41" i="5"/>
  <c r="F41" i="5"/>
  <c r="AA41" i="5" s="1"/>
  <c r="M40" i="5"/>
  <c r="F40" i="5"/>
  <c r="M39" i="5"/>
  <c r="F39" i="5"/>
  <c r="AA39" i="5" s="1"/>
  <c r="M38" i="5"/>
  <c r="F38" i="5"/>
  <c r="AA38" i="5" s="1"/>
  <c r="M37" i="5"/>
  <c r="F37" i="5"/>
  <c r="AA37" i="5" s="1"/>
  <c r="M36" i="5"/>
  <c r="F36" i="5"/>
  <c r="M35" i="5"/>
  <c r="F35" i="5"/>
  <c r="AA35" i="5" s="1"/>
  <c r="M34" i="5"/>
  <c r="F34" i="5"/>
  <c r="AA34" i="5" s="1"/>
  <c r="M33" i="5"/>
  <c r="F33" i="5"/>
  <c r="Y31" i="5"/>
  <c r="Y98" i="5" s="1"/>
  <c r="Y106" i="5" s="1"/>
  <c r="X31" i="5"/>
  <c r="W31" i="5"/>
  <c r="W98" i="5" s="1"/>
  <c r="W106" i="5" s="1"/>
  <c r="V31" i="5"/>
  <c r="V98" i="5" s="1"/>
  <c r="V106" i="5" s="1"/>
  <c r="U31" i="5"/>
  <c r="U98" i="5" s="1"/>
  <c r="U106" i="5" s="1"/>
  <c r="T31" i="5"/>
  <c r="S31" i="5"/>
  <c r="R31" i="5"/>
  <c r="R98" i="5" s="1"/>
  <c r="R106" i="5" s="1"/>
  <c r="Q31" i="5"/>
  <c r="Q98" i="5" s="1"/>
  <c r="Q106" i="5" s="1"/>
  <c r="P31" i="5"/>
  <c r="N31" i="5"/>
  <c r="N98" i="5" s="1"/>
  <c r="N106" i="5" s="1"/>
  <c r="L31" i="5"/>
  <c r="L98" i="5" s="1"/>
  <c r="L106" i="5" s="1"/>
  <c r="K31" i="5"/>
  <c r="K98" i="5" s="1"/>
  <c r="K106" i="5" s="1"/>
  <c r="J31" i="5"/>
  <c r="H31" i="5"/>
  <c r="G31" i="5"/>
  <c r="G98" i="5" s="1"/>
  <c r="G106" i="5" s="1"/>
  <c r="M29" i="5"/>
  <c r="F29" i="5"/>
  <c r="M28" i="5"/>
  <c r="F28" i="5"/>
  <c r="M23" i="5"/>
  <c r="F23" i="5"/>
  <c r="M22" i="5"/>
  <c r="F22" i="5"/>
  <c r="D22" i="5"/>
  <c r="M21" i="5"/>
  <c r="F21" i="5"/>
  <c r="M20" i="5"/>
  <c r="F20" i="5"/>
  <c r="M18" i="5"/>
  <c r="F18" i="5"/>
  <c r="M17" i="5"/>
  <c r="F17" i="5"/>
  <c r="M16" i="5"/>
  <c r="F16" i="5"/>
  <c r="D15" i="5"/>
  <c r="M14" i="5"/>
  <c r="F14" i="5"/>
  <c r="M13" i="5"/>
  <c r="F13" i="5"/>
  <c r="M12" i="5"/>
  <c r="F12" i="5"/>
  <c r="M11" i="5"/>
  <c r="F11" i="5"/>
  <c r="AA11" i="5" s="1"/>
  <c r="M10" i="5"/>
  <c r="F10" i="5"/>
  <c r="AA10" i="5" s="1"/>
  <c r="M9" i="5"/>
  <c r="F9" i="5"/>
  <c r="AA9" i="5" s="1"/>
  <c r="M8" i="5"/>
  <c r="F8" i="5"/>
  <c r="G6" i="5"/>
  <c r="F77" i="5" l="1"/>
  <c r="D98" i="5"/>
  <c r="D106" i="5" s="1"/>
  <c r="F31" i="5"/>
  <c r="P98" i="5"/>
  <c r="P106" i="5" s="1"/>
  <c r="X98" i="5"/>
  <c r="X106" i="5" s="1"/>
  <c r="AA36" i="5"/>
  <c r="AA40" i="5"/>
  <c r="N109" i="5"/>
  <c r="S98" i="5"/>
  <c r="S106" i="5" s="1"/>
  <c r="M50" i="5"/>
  <c r="M77" i="5"/>
  <c r="M95" i="5"/>
  <c r="M96" i="5" s="1"/>
  <c r="M101" i="6"/>
  <c r="M109" i="6" s="1"/>
  <c r="F50" i="5"/>
  <c r="F95" i="5"/>
  <c r="J98" i="5"/>
  <c r="J112" i="5" s="1"/>
  <c r="T98" i="5"/>
  <c r="T106" i="5" s="1"/>
  <c r="AA44" i="5"/>
  <c r="AA45" i="5"/>
  <c r="AA46" i="5"/>
  <c r="AA47" i="5"/>
  <c r="AA48" i="5"/>
  <c r="AA53" i="5"/>
  <c r="AA55" i="5"/>
  <c r="AA56" i="5"/>
  <c r="AA57" i="5"/>
  <c r="AA58" i="5"/>
  <c r="AA59" i="5"/>
  <c r="AA61" i="5"/>
  <c r="AA62" i="5"/>
  <c r="AA63" i="5"/>
  <c r="AA64" i="5"/>
  <c r="AA65" i="5"/>
  <c r="AA67" i="5"/>
  <c r="AA68" i="5"/>
  <c r="AA69" i="5"/>
  <c r="AA75" i="5"/>
  <c r="AA16" i="5"/>
  <c r="AA17" i="5"/>
  <c r="AA18" i="5"/>
  <c r="AA20" i="5"/>
  <c r="AA21" i="5"/>
  <c r="AA22" i="5"/>
  <c r="M110" i="6"/>
  <c r="F110" i="6"/>
  <c r="F109" i="6"/>
  <c r="M31" i="5"/>
  <c r="AA23" i="5"/>
  <c r="AA28" i="5"/>
  <c r="AA29" i="5"/>
  <c r="F98" i="5"/>
  <c r="AA8" i="5"/>
  <c r="AA14" i="5"/>
  <c r="AA33" i="5"/>
  <c r="AA52" i="5"/>
  <c r="H98" i="5"/>
  <c r="H106" i="5" s="1"/>
  <c r="H109" i="5"/>
  <c r="N110" i="5" s="1"/>
  <c r="J106" i="5" l="1"/>
  <c r="M98" i="5"/>
  <c r="F107" i="5"/>
  <c r="F106" i="5"/>
  <c r="D15" i="3"/>
  <c r="M106" i="5" l="1"/>
  <c r="M107" i="5"/>
  <c r="D105" i="3"/>
  <c r="I102" i="3"/>
  <c r="M100" i="3"/>
  <c r="F100" i="3"/>
  <c r="M99" i="3"/>
  <c r="F99" i="3"/>
  <c r="M98" i="3"/>
  <c r="D94" i="3"/>
  <c r="D102" i="3" s="1"/>
  <c r="Y91" i="3"/>
  <c r="X91" i="3"/>
  <c r="W91" i="3"/>
  <c r="V91" i="3"/>
  <c r="U91" i="3"/>
  <c r="T91" i="3"/>
  <c r="S91" i="3"/>
  <c r="R91" i="3"/>
  <c r="Q91" i="3"/>
  <c r="P91" i="3"/>
  <c r="N91" i="3"/>
  <c r="L91" i="3"/>
  <c r="K91" i="3"/>
  <c r="J91" i="3"/>
  <c r="H91" i="3"/>
  <c r="G91" i="3"/>
  <c r="M89" i="3"/>
  <c r="F89" i="3"/>
  <c r="M88" i="3"/>
  <c r="F88" i="3"/>
  <c r="M87" i="3"/>
  <c r="F87" i="3"/>
  <c r="M86" i="3"/>
  <c r="F86" i="3"/>
  <c r="M85" i="3"/>
  <c r="F85" i="3"/>
  <c r="M84" i="3"/>
  <c r="F84" i="3"/>
  <c r="M83" i="3"/>
  <c r="F83" i="3"/>
  <c r="M82" i="3"/>
  <c r="F82" i="3"/>
  <c r="M81" i="3"/>
  <c r="F81" i="3"/>
  <c r="M80" i="3"/>
  <c r="F80" i="3"/>
  <c r="M79" i="3"/>
  <c r="F79" i="3"/>
  <c r="M78" i="3"/>
  <c r="F78" i="3"/>
  <c r="M77" i="3"/>
  <c r="F77" i="3"/>
  <c r="M76" i="3"/>
  <c r="F76" i="3"/>
  <c r="M75" i="3"/>
  <c r="M91" i="3" s="1"/>
  <c r="F75" i="3"/>
  <c r="Y73" i="3"/>
  <c r="X73" i="3"/>
  <c r="W73" i="3"/>
  <c r="V73" i="3"/>
  <c r="U73" i="3"/>
  <c r="T73" i="3"/>
  <c r="S73" i="3"/>
  <c r="R73" i="3"/>
  <c r="Q73" i="3"/>
  <c r="P73" i="3"/>
  <c r="N73" i="3"/>
  <c r="L73" i="3"/>
  <c r="K73" i="3"/>
  <c r="J73" i="3"/>
  <c r="H73" i="3"/>
  <c r="G73" i="3"/>
  <c r="M71" i="3"/>
  <c r="F71" i="3"/>
  <c r="AA71" i="3" s="1"/>
  <c r="M70" i="3"/>
  <c r="F70" i="3"/>
  <c r="M69" i="3"/>
  <c r="F69" i="3"/>
  <c r="M68" i="3"/>
  <c r="F68" i="3"/>
  <c r="M67" i="3"/>
  <c r="F67" i="3"/>
  <c r="M66" i="3"/>
  <c r="F66" i="3"/>
  <c r="M65" i="3"/>
  <c r="F65" i="3"/>
  <c r="AA65" i="3" s="1"/>
  <c r="M64" i="3"/>
  <c r="F64" i="3"/>
  <c r="M63" i="3"/>
  <c r="F63" i="3"/>
  <c r="AA63" i="3" s="1"/>
  <c r="M62" i="3"/>
  <c r="F62" i="3"/>
  <c r="M61" i="3"/>
  <c r="F61" i="3"/>
  <c r="AA61" i="3" s="1"/>
  <c r="M60" i="3"/>
  <c r="F60" i="3"/>
  <c r="M59" i="3"/>
  <c r="F59" i="3"/>
  <c r="AA59" i="3" s="1"/>
  <c r="M58" i="3"/>
  <c r="F58" i="3"/>
  <c r="AA58" i="3" s="1"/>
  <c r="M57" i="3"/>
  <c r="F57" i="3"/>
  <c r="AA57" i="3" s="1"/>
  <c r="M56" i="3"/>
  <c r="F56" i="3"/>
  <c r="M55" i="3"/>
  <c r="F55" i="3"/>
  <c r="AA55" i="3" s="1"/>
  <c r="M54" i="3"/>
  <c r="F54" i="3"/>
  <c r="AA54" i="3" s="1"/>
  <c r="M53" i="3"/>
  <c r="F53" i="3"/>
  <c r="AA53" i="3" s="1"/>
  <c r="M52" i="3"/>
  <c r="F52" i="3"/>
  <c r="M51" i="3"/>
  <c r="F51" i="3"/>
  <c r="AA51" i="3" s="1"/>
  <c r="M50" i="3"/>
  <c r="F50" i="3"/>
  <c r="M49" i="3"/>
  <c r="F49" i="3"/>
  <c r="AA49" i="3" s="1"/>
  <c r="M48" i="3"/>
  <c r="M73" i="3" s="1"/>
  <c r="F48" i="3"/>
  <c r="Y46" i="3"/>
  <c r="X46" i="3"/>
  <c r="W46" i="3"/>
  <c r="V46" i="3"/>
  <c r="U46" i="3"/>
  <c r="T46" i="3"/>
  <c r="S46" i="3"/>
  <c r="R46" i="3"/>
  <c r="Q46" i="3"/>
  <c r="P46" i="3"/>
  <c r="N46" i="3"/>
  <c r="L46" i="3"/>
  <c r="K46" i="3"/>
  <c r="J46" i="3"/>
  <c r="H46" i="3"/>
  <c r="G46" i="3"/>
  <c r="M44" i="3"/>
  <c r="F44" i="3"/>
  <c r="AA44" i="3" s="1"/>
  <c r="M43" i="3"/>
  <c r="F43" i="3"/>
  <c r="AA43" i="3" s="1"/>
  <c r="M42" i="3"/>
  <c r="F42" i="3"/>
  <c r="AA42" i="3" s="1"/>
  <c r="M41" i="3"/>
  <c r="F41" i="3"/>
  <c r="M40" i="3"/>
  <c r="F40" i="3"/>
  <c r="AA40" i="3" s="1"/>
  <c r="M39" i="3"/>
  <c r="F39" i="3"/>
  <c r="AA39" i="3" s="1"/>
  <c r="M38" i="3"/>
  <c r="F38" i="3"/>
  <c r="AA38" i="3" s="1"/>
  <c r="M37" i="3"/>
  <c r="F37" i="3"/>
  <c r="M36" i="3"/>
  <c r="F36" i="3"/>
  <c r="AA36" i="3" s="1"/>
  <c r="M35" i="3"/>
  <c r="F35" i="3"/>
  <c r="AA35" i="3" s="1"/>
  <c r="M34" i="3"/>
  <c r="F34" i="3"/>
  <c r="AA34" i="3" s="1"/>
  <c r="M33" i="3"/>
  <c r="F33" i="3"/>
  <c r="M32" i="3"/>
  <c r="F32" i="3"/>
  <c r="AA32" i="3" s="1"/>
  <c r="M31" i="3"/>
  <c r="F31" i="3"/>
  <c r="AA31" i="3" s="1"/>
  <c r="M30" i="3"/>
  <c r="F30" i="3"/>
  <c r="AA30" i="3" s="1"/>
  <c r="M29" i="3"/>
  <c r="M46" i="3" s="1"/>
  <c r="F29" i="3"/>
  <c r="Y27" i="3"/>
  <c r="X27" i="3"/>
  <c r="W27" i="3"/>
  <c r="W94" i="3" s="1"/>
  <c r="W102" i="3" s="1"/>
  <c r="V27" i="3"/>
  <c r="V94" i="3" s="1"/>
  <c r="V102" i="3" s="1"/>
  <c r="U27" i="3"/>
  <c r="T27" i="3"/>
  <c r="T94" i="3" s="1"/>
  <c r="T102" i="3" s="1"/>
  <c r="S27" i="3"/>
  <c r="S94" i="3" s="1"/>
  <c r="S102" i="3" s="1"/>
  <c r="R27" i="3"/>
  <c r="R94" i="3" s="1"/>
  <c r="R102" i="3" s="1"/>
  <c r="Q27" i="3"/>
  <c r="P27" i="3"/>
  <c r="N27" i="3"/>
  <c r="N94" i="3" s="1"/>
  <c r="N102" i="3" s="1"/>
  <c r="L27" i="3"/>
  <c r="L94" i="3" s="1"/>
  <c r="L102" i="3" s="1"/>
  <c r="K27" i="3"/>
  <c r="J27" i="3"/>
  <c r="J94" i="3" s="1"/>
  <c r="H27" i="3"/>
  <c r="H105" i="3" s="1"/>
  <c r="N106" i="3" s="1"/>
  <c r="G27" i="3"/>
  <c r="G94" i="3" s="1"/>
  <c r="G102" i="3" s="1"/>
  <c r="M25" i="3"/>
  <c r="F25" i="3"/>
  <c r="M24" i="3"/>
  <c r="F24" i="3"/>
  <c r="M23" i="3"/>
  <c r="F23" i="3"/>
  <c r="M22" i="3"/>
  <c r="F22" i="3"/>
  <c r="M21" i="3"/>
  <c r="F21" i="3"/>
  <c r="M20" i="3"/>
  <c r="F20" i="3"/>
  <c r="M18" i="3"/>
  <c r="F18" i="3"/>
  <c r="M17" i="3"/>
  <c r="F17" i="3"/>
  <c r="M16" i="3"/>
  <c r="F16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G6" i="3"/>
  <c r="AA14" i="3" l="1"/>
  <c r="AA37" i="3"/>
  <c r="AA41" i="3"/>
  <c r="F73" i="3"/>
  <c r="AA52" i="3"/>
  <c r="AA60" i="3"/>
  <c r="AA64" i="3"/>
  <c r="F91" i="3"/>
  <c r="K94" i="3"/>
  <c r="K102" i="3" s="1"/>
  <c r="U94" i="3"/>
  <c r="U102" i="3" s="1"/>
  <c r="P94" i="3"/>
  <c r="P102" i="3" s="1"/>
  <c r="X94" i="3"/>
  <c r="X102" i="3" s="1"/>
  <c r="Q94" i="3"/>
  <c r="Q102" i="3" s="1"/>
  <c r="Y94" i="3"/>
  <c r="Y102" i="3" s="1"/>
  <c r="F27" i="3"/>
  <c r="M92" i="3"/>
  <c r="N105" i="3"/>
  <c r="AA16" i="3"/>
  <c r="AA17" i="3"/>
  <c r="AA10" i="3"/>
  <c r="AA11" i="3"/>
  <c r="AA18" i="3"/>
  <c r="AA20" i="3"/>
  <c r="AA21" i="3"/>
  <c r="AA23" i="3"/>
  <c r="AA24" i="3"/>
  <c r="AA25" i="3"/>
  <c r="AA8" i="3"/>
  <c r="M27" i="3"/>
  <c r="M94" i="3" s="1"/>
  <c r="AA9" i="3"/>
  <c r="AA22" i="3"/>
  <c r="J108" i="3"/>
  <c r="J102" i="3"/>
  <c r="F46" i="3"/>
  <c r="AA33" i="3"/>
  <c r="AA29" i="3"/>
  <c r="AA48" i="3"/>
  <c r="H94" i="3"/>
  <c r="H102" i="3" s="1"/>
  <c r="M16" i="1"/>
  <c r="M15" i="1"/>
  <c r="M14" i="1"/>
  <c r="F17" i="1"/>
  <c r="F16" i="1"/>
  <c r="F15" i="1"/>
  <c r="F14" i="1"/>
  <c r="G6" i="1"/>
  <c r="D103" i="1"/>
  <c r="F94" i="3" l="1"/>
  <c r="F102" i="3" s="1"/>
  <c r="M103" i="3"/>
  <c r="M102" i="3"/>
  <c r="F112" i="2"/>
  <c r="I103" i="2"/>
  <c r="M101" i="2"/>
  <c r="F101" i="2"/>
  <c r="D101" i="2"/>
  <c r="M100" i="2"/>
  <c r="F100" i="2"/>
  <c r="M99" i="2"/>
  <c r="F99" i="2"/>
  <c r="Y92" i="2"/>
  <c r="X92" i="2"/>
  <c r="W92" i="2"/>
  <c r="V92" i="2"/>
  <c r="U92" i="2"/>
  <c r="T92" i="2"/>
  <c r="S92" i="2"/>
  <c r="R92" i="2"/>
  <c r="Q92" i="2"/>
  <c r="P92" i="2"/>
  <c r="N92" i="2"/>
  <c r="L92" i="2"/>
  <c r="K92" i="2"/>
  <c r="J92" i="2"/>
  <c r="H92" i="2"/>
  <c r="G92" i="2"/>
  <c r="M90" i="2"/>
  <c r="F90" i="2"/>
  <c r="M89" i="2"/>
  <c r="F89" i="2"/>
  <c r="M88" i="2"/>
  <c r="F88" i="2"/>
  <c r="M87" i="2"/>
  <c r="F87" i="2"/>
  <c r="M86" i="2"/>
  <c r="F86" i="2"/>
  <c r="D86" i="2"/>
  <c r="M85" i="2"/>
  <c r="F85" i="2"/>
  <c r="M84" i="2"/>
  <c r="F84" i="2"/>
  <c r="M83" i="2"/>
  <c r="F83" i="2"/>
  <c r="M82" i="2"/>
  <c r="F82" i="2"/>
  <c r="M81" i="2"/>
  <c r="F81" i="2"/>
  <c r="D81" i="2"/>
  <c r="M80" i="2"/>
  <c r="F80" i="2"/>
  <c r="M79" i="2"/>
  <c r="F79" i="2"/>
  <c r="M78" i="2"/>
  <c r="F78" i="2"/>
  <c r="M77" i="2"/>
  <c r="F77" i="2"/>
  <c r="M76" i="2"/>
  <c r="F76" i="2"/>
  <c r="Y74" i="2"/>
  <c r="X74" i="2"/>
  <c r="W74" i="2"/>
  <c r="V74" i="2"/>
  <c r="U74" i="2"/>
  <c r="T74" i="2"/>
  <c r="S74" i="2"/>
  <c r="R74" i="2"/>
  <c r="Q74" i="2"/>
  <c r="P74" i="2"/>
  <c r="N74" i="2"/>
  <c r="L74" i="2"/>
  <c r="K74" i="2"/>
  <c r="J74" i="2"/>
  <c r="H74" i="2"/>
  <c r="G74" i="2"/>
  <c r="M72" i="2"/>
  <c r="F72" i="2"/>
  <c r="M71" i="2"/>
  <c r="F71" i="2"/>
  <c r="D71" i="2"/>
  <c r="M70" i="2"/>
  <c r="F70" i="2"/>
  <c r="M69" i="2"/>
  <c r="F69" i="2"/>
  <c r="M68" i="2"/>
  <c r="F68" i="2"/>
  <c r="M67" i="2"/>
  <c r="F67" i="2"/>
  <c r="M66" i="2"/>
  <c r="F66" i="2"/>
  <c r="AA66" i="2" s="1"/>
  <c r="M65" i="2"/>
  <c r="F65" i="2"/>
  <c r="M64" i="2"/>
  <c r="F64" i="2"/>
  <c r="M63" i="2"/>
  <c r="F63" i="2"/>
  <c r="D63" i="2"/>
  <c r="M62" i="2"/>
  <c r="F62" i="2"/>
  <c r="M61" i="2"/>
  <c r="F61" i="2"/>
  <c r="M60" i="2"/>
  <c r="F60" i="2"/>
  <c r="M59" i="2"/>
  <c r="F59" i="2"/>
  <c r="M58" i="2"/>
  <c r="F58" i="2"/>
  <c r="M57" i="2"/>
  <c r="F57" i="2"/>
  <c r="D57" i="2"/>
  <c r="M56" i="2"/>
  <c r="F56" i="2"/>
  <c r="M55" i="2"/>
  <c r="F55" i="2"/>
  <c r="AA55" i="2" s="1"/>
  <c r="M54" i="2"/>
  <c r="F54" i="2"/>
  <c r="M53" i="2"/>
  <c r="F53" i="2"/>
  <c r="M52" i="2"/>
  <c r="F52" i="2"/>
  <c r="AA52" i="2" s="1"/>
  <c r="M51" i="2"/>
  <c r="F51" i="2"/>
  <c r="D51" i="2"/>
  <c r="M50" i="2"/>
  <c r="F50" i="2"/>
  <c r="M49" i="2"/>
  <c r="F49" i="2"/>
  <c r="Y47" i="2"/>
  <c r="X47" i="2"/>
  <c r="W47" i="2"/>
  <c r="V47" i="2"/>
  <c r="U47" i="2"/>
  <c r="T47" i="2"/>
  <c r="S47" i="2"/>
  <c r="R47" i="2"/>
  <c r="Q47" i="2"/>
  <c r="P47" i="2"/>
  <c r="N47" i="2"/>
  <c r="L47" i="2"/>
  <c r="K47" i="2"/>
  <c r="J47" i="2"/>
  <c r="H47" i="2"/>
  <c r="G47" i="2"/>
  <c r="M45" i="2"/>
  <c r="F45" i="2"/>
  <c r="M44" i="2"/>
  <c r="F44" i="2"/>
  <c r="M43" i="2"/>
  <c r="F43" i="2"/>
  <c r="M42" i="2"/>
  <c r="F42" i="2"/>
  <c r="M41" i="2"/>
  <c r="F41" i="2"/>
  <c r="M40" i="2"/>
  <c r="F40" i="2"/>
  <c r="D40" i="2"/>
  <c r="M39" i="2"/>
  <c r="F39" i="2"/>
  <c r="M38" i="2"/>
  <c r="F38" i="2"/>
  <c r="D38" i="2"/>
  <c r="M37" i="2"/>
  <c r="F37" i="2"/>
  <c r="M36" i="2"/>
  <c r="F36" i="2"/>
  <c r="M35" i="2"/>
  <c r="F35" i="2"/>
  <c r="M34" i="2"/>
  <c r="F34" i="2"/>
  <c r="M33" i="2"/>
  <c r="F33" i="2"/>
  <c r="M32" i="2"/>
  <c r="F32" i="2"/>
  <c r="M31" i="2"/>
  <c r="AA31" i="2" s="1"/>
  <c r="F31" i="2"/>
  <c r="M30" i="2"/>
  <c r="F30" i="2"/>
  <c r="Y28" i="2"/>
  <c r="Y95" i="2" s="1"/>
  <c r="Y103" i="2" s="1"/>
  <c r="X28" i="2"/>
  <c r="W28" i="2"/>
  <c r="V28" i="2"/>
  <c r="U28" i="2"/>
  <c r="U95" i="2" s="1"/>
  <c r="U103" i="2" s="1"/>
  <c r="T28" i="2"/>
  <c r="S28" i="2"/>
  <c r="R28" i="2"/>
  <c r="Q28" i="2"/>
  <c r="Q95" i="2" s="1"/>
  <c r="Q103" i="2" s="1"/>
  <c r="P28" i="2"/>
  <c r="N28" i="2"/>
  <c r="L28" i="2"/>
  <c r="K28" i="2"/>
  <c r="K95" i="2" s="1"/>
  <c r="K103" i="2" s="1"/>
  <c r="J28" i="2"/>
  <c r="H28" i="2"/>
  <c r="M26" i="2"/>
  <c r="F26" i="2"/>
  <c r="M25" i="2"/>
  <c r="F25" i="2"/>
  <c r="AA25" i="2" s="1"/>
  <c r="M24" i="2"/>
  <c r="F24" i="2"/>
  <c r="M23" i="2"/>
  <c r="F23" i="2"/>
  <c r="AA23" i="2" s="1"/>
  <c r="M22" i="2"/>
  <c r="F22" i="2"/>
  <c r="AA22" i="2" s="1"/>
  <c r="M21" i="2"/>
  <c r="F21" i="2"/>
  <c r="AA21" i="2" s="1"/>
  <c r="M20" i="2"/>
  <c r="F20" i="2"/>
  <c r="M19" i="2"/>
  <c r="F19" i="2"/>
  <c r="AA19" i="2" s="1"/>
  <c r="M18" i="2"/>
  <c r="F18" i="2"/>
  <c r="M17" i="2"/>
  <c r="G17" i="2"/>
  <c r="G28" i="2" s="1"/>
  <c r="M16" i="2"/>
  <c r="F16" i="2"/>
  <c r="M15" i="2"/>
  <c r="F15" i="2"/>
  <c r="M14" i="2"/>
  <c r="F14" i="2"/>
  <c r="AA14" i="2" s="1"/>
  <c r="M13" i="2"/>
  <c r="F13" i="2"/>
  <c r="M12" i="2"/>
  <c r="F12" i="2"/>
  <c r="M11" i="2"/>
  <c r="F11" i="2"/>
  <c r="AA11" i="2" s="1"/>
  <c r="M10" i="2"/>
  <c r="F10" i="2"/>
  <c r="AA10" i="2" s="1"/>
  <c r="M9" i="2"/>
  <c r="F9" i="2"/>
  <c r="M8" i="2"/>
  <c r="F8" i="2"/>
  <c r="G6" i="2"/>
  <c r="I100" i="1"/>
  <c r="M98" i="1"/>
  <c r="F98" i="1"/>
  <c r="M97" i="1"/>
  <c r="F97" i="1"/>
  <c r="M96" i="1"/>
  <c r="Y89" i="1"/>
  <c r="X89" i="1"/>
  <c r="W89" i="1"/>
  <c r="V89" i="1"/>
  <c r="U89" i="1"/>
  <c r="T89" i="1"/>
  <c r="S89" i="1"/>
  <c r="R89" i="1"/>
  <c r="Q89" i="1"/>
  <c r="P89" i="1"/>
  <c r="N89" i="1"/>
  <c r="L89" i="1"/>
  <c r="K89" i="1"/>
  <c r="J89" i="1"/>
  <c r="H89" i="1"/>
  <c r="G89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Y71" i="1"/>
  <c r="X71" i="1"/>
  <c r="W71" i="1"/>
  <c r="V71" i="1"/>
  <c r="U71" i="1"/>
  <c r="T71" i="1"/>
  <c r="S71" i="1"/>
  <c r="R71" i="1"/>
  <c r="Q71" i="1"/>
  <c r="P71" i="1"/>
  <c r="N71" i="1"/>
  <c r="L71" i="1"/>
  <c r="K71" i="1"/>
  <c r="J71" i="1"/>
  <c r="H71" i="1"/>
  <c r="G71" i="1"/>
  <c r="M69" i="1"/>
  <c r="F69" i="1"/>
  <c r="M68" i="1"/>
  <c r="F68" i="1"/>
  <c r="M67" i="1"/>
  <c r="F67" i="1"/>
  <c r="M66" i="1"/>
  <c r="F66" i="1"/>
  <c r="M65" i="1"/>
  <c r="F65" i="1"/>
  <c r="M64" i="1"/>
  <c r="F64" i="1"/>
  <c r="M63" i="1"/>
  <c r="F63" i="1"/>
  <c r="M62" i="1"/>
  <c r="AA62" i="1" s="1"/>
  <c r="F62" i="1"/>
  <c r="M61" i="1"/>
  <c r="F61" i="1"/>
  <c r="M60" i="1"/>
  <c r="F60" i="1"/>
  <c r="D92" i="1"/>
  <c r="D100" i="1" s="1"/>
  <c r="M59" i="1"/>
  <c r="F59" i="1"/>
  <c r="M58" i="1"/>
  <c r="F58" i="1"/>
  <c r="M57" i="1"/>
  <c r="F57" i="1"/>
  <c r="AA57" i="1" s="1"/>
  <c r="M56" i="1"/>
  <c r="F56" i="1"/>
  <c r="AA56" i="1" s="1"/>
  <c r="M55" i="1"/>
  <c r="F55" i="1"/>
  <c r="M54" i="1"/>
  <c r="F54" i="1"/>
  <c r="M53" i="1"/>
  <c r="F53" i="1"/>
  <c r="M52" i="1"/>
  <c r="F52" i="1"/>
  <c r="M51" i="1"/>
  <c r="F51" i="1"/>
  <c r="M50" i="1"/>
  <c r="F50" i="1"/>
  <c r="AA50" i="1" s="1"/>
  <c r="M49" i="1"/>
  <c r="F49" i="1"/>
  <c r="AA49" i="1" s="1"/>
  <c r="M48" i="1"/>
  <c r="F48" i="1"/>
  <c r="M47" i="1"/>
  <c r="F47" i="1"/>
  <c r="M46" i="1"/>
  <c r="F46" i="1"/>
  <c r="Y44" i="1"/>
  <c r="X44" i="1"/>
  <c r="W44" i="1"/>
  <c r="V44" i="1"/>
  <c r="U44" i="1"/>
  <c r="T44" i="1"/>
  <c r="S44" i="1"/>
  <c r="R44" i="1"/>
  <c r="Q44" i="1"/>
  <c r="P44" i="1"/>
  <c r="N44" i="1"/>
  <c r="L44" i="1"/>
  <c r="K44" i="1"/>
  <c r="J44" i="1"/>
  <c r="H44" i="1"/>
  <c r="G44" i="1"/>
  <c r="M42" i="1"/>
  <c r="F42" i="1"/>
  <c r="AA42" i="1" s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Y25" i="1"/>
  <c r="X25" i="1"/>
  <c r="W25" i="1"/>
  <c r="V25" i="1"/>
  <c r="U25" i="1"/>
  <c r="T25" i="1"/>
  <c r="S25" i="1"/>
  <c r="R25" i="1"/>
  <c r="Q25" i="1"/>
  <c r="P25" i="1"/>
  <c r="N25" i="1"/>
  <c r="L25" i="1"/>
  <c r="K25" i="1"/>
  <c r="J25" i="1"/>
  <c r="H25" i="1"/>
  <c r="M23" i="1"/>
  <c r="F23" i="1"/>
  <c r="M22" i="1"/>
  <c r="F22" i="1"/>
  <c r="M21" i="1"/>
  <c r="F21" i="1"/>
  <c r="M20" i="1"/>
  <c r="F20" i="1"/>
  <c r="M19" i="1"/>
  <c r="F19" i="1"/>
  <c r="M18" i="1"/>
  <c r="AA18" i="1" s="1"/>
  <c r="F18" i="1"/>
  <c r="M17" i="1"/>
  <c r="AA17" i="1" s="1"/>
  <c r="G25" i="1"/>
  <c r="M13" i="1"/>
  <c r="F13" i="1"/>
  <c r="M12" i="1"/>
  <c r="F12" i="1"/>
  <c r="M11" i="1"/>
  <c r="F11" i="1"/>
  <c r="M10" i="1"/>
  <c r="F10" i="1"/>
  <c r="M9" i="1"/>
  <c r="F9" i="1"/>
  <c r="M8" i="1"/>
  <c r="F8" i="1"/>
  <c r="AA12" i="2" l="1"/>
  <c r="AA20" i="2"/>
  <c r="AA24" i="2"/>
  <c r="AA53" i="2"/>
  <c r="N95" i="2"/>
  <c r="N103" i="2" s="1"/>
  <c r="W95" i="2"/>
  <c r="W103" i="2" s="1"/>
  <c r="M92" i="2"/>
  <c r="M93" i="2" s="1"/>
  <c r="H95" i="2"/>
  <c r="H103" i="2" s="1"/>
  <c r="S95" i="2"/>
  <c r="S103" i="2" s="1"/>
  <c r="M47" i="2"/>
  <c r="F103" i="3"/>
  <c r="AA12" i="1"/>
  <c r="AA9" i="2"/>
  <c r="AA18" i="2"/>
  <c r="AA32" i="2"/>
  <c r="AA33" i="2"/>
  <c r="AA34" i="2"/>
  <c r="AA35" i="2"/>
  <c r="AA36" i="2"/>
  <c r="AA37" i="2"/>
  <c r="AA40" i="2"/>
  <c r="AA42" i="2"/>
  <c r="AA45" i="2"/>
  <c r="F74" i="2"/>
  <c r="AA50" i="2"/>
  <c r="AA58" i="2"/>
  <c r="AA59" i="2"/>
  <c r="AA60" i="2"/>
  <c r="AA19" i="1"/>
  <c r="AA20" i="1"/>
  <c r="AA23" i="1"/>
  <c r="H92" i="1"/>
  <c r="H100" i="1" s="1"/>
  <c r="S92" i="1"/>
  <c r="S100" i="1" s="1"/>
  <c r="AA40" i="1"/>
  <c r="AA55" i="1"/>
  <c r="AA13" i="2"/>
  <c r="AA15" i="2"/>
  <c r="AA16" i="2"/>
  <c r="G95" i="2"/>
  <c r="G103" i="2" s="1"/>
  <c r="AA26" i="2"/>
  <c r="J95" i="2"/>
  <c r="J110" i="2" s="1"/>
  <c r="L95" i="2"/>
  <c r="L103" i="2" s="1"/>
  <c r="P95" i="2"/>
  <c r="P103" i="2" s="1"/>
  <c r="R95" i="2"/>
  <c r="R103" i="2" s="1"/>
  <c r="T95" i="2"/>
  <c r="T103" i="2" s="1"/>
  <c r="V95" i="2"/>
  <c r="V103" i="2" s="1"/>
  <c r="X95" i="2"/>
  <c r="X103" i="2" s="1"/>
  <c r="F47" i="2"/>
  <c r="AA38" i="2"/>
  <c r="AA39" i="2"/>
  <c r="AA41" i="2"/>
  <c r="AA43" i="2"/>
  <c r="AA44" i="2"/>
  <c r="H107" i="2"/>
  <c r="N108" i="2" s="1"/>
  <c r="M74" i="2"/>
  <c r="AA54" i="2"/>
  <c r="AA56" i="2"/>
  <c r="D95" i="2"/>
  <c r="D103" i="2" s="1"/>
  <c r="AA61" i="2"/>
  <c r="AA62" i="2"/>
  <c r="AA64" i="2"/>
  <c r="AA65" i="2"/>
  <c r="AA72" i="2"/>
  <c r="F92" i="2"/>
  <c r="AA41" i="1"/>
  <c r="N103" i="1"/>
  <c r="T92" i="1"/>
  <c r="T100" i="1" s="1"/>
  <c r="AA13" i="1"/>
  <c r="AA10" i="1"/>
  <c r="AA21" i="1"/>
  <c r="AA53" i="1"/>
  <c r="AA9" i="1"/>
  <c r="AA61" i="1"/>
  <c r="AA47" i="1"/>
  <c r="AA51" i="1"/>
  <c r="AA30" i="1"/>
  <c r="AA11" i="1"/>
  <c r="AA22" i="1"/>
  <c r="L92" i="1"/>
  <c r="L100" i="1" s="1"/>
  <c r="AA59" i="1"/>
  <c r="M25" i="1"/>
  <c r="AA39" i="1"/>
  <c r="M44" i="1"/>
  <c r="AA32" i="1"/>
  <c r="K92" i="1"/>
  <c r="K100" i="1" s="1"/>
  <c r="V92" i="1"/>
  <c r="V100" i="1" s="1"/>
  <c r="AA29" i="1"/>
  <c r="AA37" i="1"/>
  <c r="P92" i="1"/>
  <c r="P100" i="1" s="1"/>
  <c r="X92" i="1"/>
  <c r="X100" i="1" s="1"/>
  <c r="AA34" i="1"/>
  <c r="AA38" i="1"/>
  <c r="AA63" i="1"/>
  <c r="AA27" i="1"/>
  <c r="U92" i="1"/>
  <c r="U100" i="1" s="1"/>
  <c r="AA33" i="1"/>
  <c r="AA52" i="1"/>
  <c r="AA69" i="1"/>
  <c r="M71" i="1"/>
  <c r="R92" i="1"/>
  <c r="R100" i="1" s="1"/>
  <c r="AA58" i="1"/>
  <c r="N92" i="1"/>
  <c r="N100" i="1" s="1"/>
  <c r="W92" i="1"/>
  <c r="W100" i="1" s="1"/>
  <c r="M89" i="1"/>
  <c r="M90" i="1" s="1"/>
  <c r="Q92" i="1"/>
  <c r="Q100" i="1" s="1"/>
  <c r="Y92" i="1"/>
  <c r="Y100" i="1" s="1"/>
  <c r="F89" i="1"/>
  <c r="F71" i="1"/>
  <c r="G92" i="1"/>
  <c r="G100" i="1" s="1"/>
  <c r="F44" i="1"/>
  <c r="AA31" i="1"/>
  <c r="J92" i="1"/>
  <c r="J106" i="1" s="1"/>
  <c r="AA28" i="1"/>
  <c r="AA35" i="1"/>
  <c r="AA36" i="1"/>
  <c r="J103" i="2"/>
  <c r="AA30" i="2"/>
  <c r="M28" i="2"/>
  <c r="AA8" i="2"/>
  <c r="AA49" i="2"/>
  <c r="N107" i="2"/>
  <c r="F17" i="2"/>
  <c r="AA17" i="2" s="1"/>
  <c r="AA8" i="1"/>
  <c r="H103" i="1"/>
  <c r="AA46" i="1"/>
  <c r="M95" i="2" l="1"/>
  <c r="N104" i="1"/>
  <c r="M92" i="1"/>
  <c r="M100" i="1" s="1"/>
  <c r="J100" i="1"/>
  <c r="M103" i="2"/>
  <c r="M104" i="2"/>
  <c r="F28" i="2"/>
  <c r="F95" i="2" s="1"/>
  <c r="F25" i="1"/>
  <c r="F92" i="1" s="1"/>
  <c r="M101" i="1" l="1"/>
  <c r="F103" i="2"/>
  <c r="D107" i="2" s="1"/>
  <c r="F104" i="2"/>
  <c r="F100" i="1"/>
  <c r="F101" i="1"/>
  <c r="F93" i="7"/>
  <c r="F151" i="7" s="1"/>
  <c r="G93" i="7"/>
  <c r="G151" i="7" s="1"/>
  <c r="H93" i="7"/>
  <c r="H151" i="7" l="1"/>
  <c r="I93" i="7"/>
  <c r="I151" i="7" s="1"/>
  <c r="K93" i="7"/>
  <c r="K151" i="7" s="1"/>
  <c r="J93" i="7"/>
  <c r="J151" i="7" s="1"/>
  <c r="F152" i="7"/>
  <c r="L93" i="7"/>
  <c r="L151" i="7" s="1"/>
  <c r="N93" i="7"/>
  <c r="N151" i="7" s="1"/>
  <c r="P93" i="7"/>
  <c r="P151" i="7" s="1"/>
  <c r="Y93" i="7"/>
  <c r="Y151" i="7" s="1"/>
  <c r="W93" i="7"/>
  <c r="W151" i="7" s="1"/>
  <c r="S93" i="7"/>
  <c r="S151" i="7" s="1"/>
  <c r="R93" i="7"/>
  <c r="R151" i="7" s="1"/>
  <c r="L152" i="7"/>
  <c r="V93" i="7"/>
  <c r="V151" i="7" s="1"/>
  <c r="X93" i="7"/>
  <c r="X151" i="7" s="1"/>
  <c r="T93" i="7"/>
  <c r="T151" i="7" s="1"/>
  <c r="U93" i="7"/>
  <c r="U151" i="7" s="1"/>
  <c r="Z93" i="7"/>
  <c r="Z151" i="7" s="1"/>
</calcChain>
</file>

<file path=xl/sharedStrings.xml><?xml version="1.0" encoding="utf-8"?>
<sst xmlns="http://schemas.openxmlformats.org/spreadsheetml/2006/main" count="543" uniqueCount="145">
  <si>
    <t>S.L.A.A. Los Angeles, Inc.</t>
  </si>
  <si>
    <t>Wells Fargo Checking Account</t>
  </si>
  <si>
    <t>TOTAL
INCOME</t>
  </si>
  <si>
    <t>INCOME</t>
  </si>
  <si>
    <t>TOTAL
EXPENSE</t>
  </si>
  <si>
    <t>EXPENSES</t>
  </si>
  <si>
    <t>DATE</t>
  </si>
  <si>
    <t>DESCRIPTION</t>
  </si>
  <si>
    <t>TOTAL
CASH
AMOUNT</t>
  </si>
  <si>
    <t>INTER-
GROUP</t>
  </si>
  <si>
    <t>F.W.S.</t>
  </si>
  <si>
    <t>H &amp; I</t>
  </si>
  <si>
    <t>Other</t>
  </si>
  <si>
    <t>LIT.
SALES</t>
  </si>
  <si>
    <t>FWS 
DONATION</t>
  </si>
  <si>
    <t>LIT.
PURCH.</t>
  </si>
  <si>
    <t>LIT.
COPYING</t>
  </si>
  <si>
    <t>MTG
RENT /
 ZOOM</t>
  </si>
  <si>
    <t>PHONE 
 SERVICE/ PO BOX</t>
  </si>
  <si>
    <t>WEBSITE EXP.</t>
  </si>
  <si>
    <t>SALES 
TAX</t>
  </si>
  <si>
    <t>LEGAL / 
TAX PREP</t>
  </si>
  <si>
    <t>LIABILITY 
INSUR.</t>
  </si>
  <si>
    <t>ABM REGIST.</t>
  </si>
  <si>
    <t>PAYPAL
FEES</t>
  </si>
  <si>
    <t>BEGINNING BALANCE</t>
  </si>
  <si>
    <t xml:space="preserve"> </t>
  </si>
  <si>
    <t xml:space="preserve">BILL PAY FWS ON-LINE  </t>
  </si>
  <si>
    <t xml:space="preserve">BILL PAY Desiree C ON-LINE  </t>
  </si>
  <si>
    <t>CHECK # 1002 - Kevin - I.G. Copier</t>
  </si>
  <si>
    <t xml:space="preserve">eDeposit in Branch/Store - January IG Meeting  </t>
  </si>
  <si>
    <t>CHECK # 1001 - Desiree C.</t>
  </si>
  <si>
    <t xml:space="preserve">VOICE MAIL SEGWAY </t>
  </si>
  <si>
    <t>BILL PAY Desiree C</t>
  </si>
  <si>
    <t xml:space="preserve">ACH CA DEPT TAX FEE CDTFA EPMT  </t>
  </si>
  <si>
    <t>CHECK # 1003 -  Nicholas S.  Bottom lines editor</t>
  </si>
  <si>
    <t xml:space="preserve">eDeposit in Branch/Store - February IG Meeting  </t>
  </si>
  <si>
    <t>BILL PAY Desiree C  - literature</t>
  </si>
  <si>
    <t>CHECK # 1051 - City of LA - Rent</t>
  </si>
  <si>
    <t>CHECK # 1052 - Kevin E. - literature</t>
  </si>
  <si>
    <t xml:space="preserve">eDeposit in Branch/Store - March (In-Person) IG </t>
  </si>
  <si>
    <t xml:space="preserve">CHECK # 1351 - William Ramseyer -990 tax prep </t>
  </si>
  <si>
    <t>CHECK # 1053 - Live in the Light - retreat copies</t>
  </si>
  <si>
    <t>JOTFORM INC. -  needed for website</t>
  </si>
  <si>
    <t>1st Quarter</t>
  </si>
  <si>
    <t>YTD TOTAL</t>
  </si>
  <si>
    <t>PAYPAL - JAYK G. - Zoom for I.G. mtg</t>
  </si>
  <si>
    <t xml:space="preserve">Q1W*WEB*SALES - new cell phone </t>
  </si>
  <si>
    <t xml:space="preserve">DEPOSIT MADE IN A BRANCH/STORE   </t>
  </si>
  <si>
    <t>VOICE MAIL SEGWAY (cancelled 6/16/20)</t>
  </si>
  <si>
    <t>VENMO CASHOUT   -  May Venmo deposits</t>
  </si>
  <si>
    <t>PAYPAL -  April PayPal - donations</t>
  </si>
  <si>
    <t>PAYPAL -  April PayPal -  fees</t>
  </si>
  <si>
    <t>PAYPAL -  May PayPal - donations</t>
  </si>
  <si>
    <t>PAYPAL -  May PayPal - fees</t>
  </si>
  <si>
    <t xml:space="preserve">USLI - LIABILITY INSURANCE  </t>
  </si>
  <si>
    <t xml:space="preserve">USLI - D &amp; O INSURANCE  </t>
  </si>
  <si>
    <t>RECURRING - USPS PO BOXES</t>
  </si>
  <si>
    <t>PAYPAL - JAYK G. - Reimb. For ABM</t>
  </si>
  <si>
    <t>2nd Quarter</t>
  </si>
  <si>
    <t>PURCHASE  CAL Nonprofits - Dues</t>
  </si>
  <si>
    <t>PAYPAL - June donations</t>
  </si>
  <si>
    <t>PAYPAL - June fees</t>
  </si>
  <si>
    <t>VENMO CASHOUT  .- June donations</t>
  </si>
  <si>
    <t xml:space="preserve">VENMO PAYMENT - Mona E. reimbursement  </t>
  </si>
  <si>
    <t>PURCHASE  Mint Mobile - 3 mos. Service</t>
  </si>
  <si>
    <t>PAYPAL INST XFER   CAROL S. - reimburse.</t>
  </si>
  <si>
    <t>PAYPAL TRANSFER - July donations</t>
  </si>
  <si>
    <t>PAYPAL TRANSFER - July fees</t>
  </si>
  <si>
    <t>VENMO CASHOUT  .- July donations</t>
  </si>
  <si>
    <t>MOBILE DEPOSIT : - check rec'd in mail</t>
  </si>
  <si>
    <t xml:space="preserve">BUSINESS TO BUSINESS  GO DADDY WEB </t>
  </si>
  <si>
    <t xml:space="preserve">PAYPAL INST XFER reimburse Desiree  </t>
  </si>
  <si>
    <t>PAYPAL - Aug. donations</t>
  </si>
  <si>
    <t>PAYPAL - Aug  fees</t>
  </si>
  <si>
    <t>VENMO CASHOUT  .- Aug donations</t>
  </si>
  <si>
    <t>Jayke reimburse Zoom - June, July, Aug</t>
  </si>
  <si>
    <t>Payout to F.W.S. for y-t-d donations rec'd.</t>
  </si>
  <si>
    <t>MOBILE DEPOSIT : - check # 2211 rec'd in mail</t>
  </si>
  <si>
    <t>MOBILE DEPOSIT : - check # 2225 rec'd in mail</t>
  </si>
  <si>
    <t>PAYPAL - Sept. donations</t>
  </si>
  <si>
    <t>PAYPAL - Sept. fees</t>
  </si>
  <si>
    <t>Venmo - Sept. donations</t>
  </si>
  <si>
    <t>*</t>
  </si>
  <si>
    <t>3rd Quarter</t>
  </si>
  <si>
    <t>YTD TOTALS</t>
  </si>
  <si>
    <t>Venmo - refund donation meant for a group</t>
  </si>
  <si>
    <t>PAYPAL - reimb. Literature Rep for purchase</t>
  </si>
  <si>
    <t>Mint Mobile</t>
  </si>
  <si>
    <t>PAYPAL - Oct. donations</t>
  </si>
  <si>
    <t>PAYPAL - Oct. fees</t>
  </si>
  <si>
    <t>Venmo - Oct. donations</t>
  </si>
  <si>
    <t>Venmo - Nov. donations</t>
  </si>
  <si>
    <t>PAYPAL - Nov. donations</t>
  </si>
  <si>
    <t>PAYPAL - Nov. fees</t>
  </si>
  <si>
    <t xml:space="preserve">check donation - Mens Stag 6:30 Fri.   </t>
  </si>
  <si>
    <t>check donation - Long Beach 7:30 Thurs.</t>
  </si>
  <si>
    <t>4th Quarter</t>
  </si>
  <si>
    <t>12/31/20 WELLS FARGO BALANCE</t>
  </si>
  <si>
    <t>Cash from other sources:</t>
  </si>
  <si>
    <t>Venmo - Dec. donations</t>
  </si>
  <si>
    <t>**</t>
  </si>
  <si>
    <t>PAYPAL - Dec. donations</t>
  </si>
  <si>
    <t>PAYPAL - Dec. fees</t>
  </si>
  <si>
    <t>12/31/20 TOTALS</t>
  </si>
  <si>
    <t>2020 NET INCOME  (EXPENSES)</t>
  </si>
  <si>
    <t>FWS TOTAL</t>
  </si>
  <si>
    <t>owe FWS</t>
  </si>
  <si>
    <t>H &amp; I Committee</t>
  </si>
  <si>
    <t>Otter.AI</t>
  </si>
  <si>
    <t>WELLS FARGO BALANCE</t>
  </si>
  <si>
    <t>FWS Bill payment</t>
  </si>
  <si>
    <t>Cash Deposit</t>
  </si>
  <si>
    <t>Check Deposit</t>
  </si>
  <si>
    <t>12/31/21 TOTALS</t>
  </si>
  <si>
    <t>Paypal Deposit</t>
  </si>
  <si>
    <t>Paypal Fees</t>
  </si>
  <si>
    <t>Paypal Zoom payment</t>
  </si>
  <si>
    <t>Venmo Deposit</t>
  </si>
  <si>
    <t>Mobile Deposit</t>
  </si>
  <si>
    <t>Paypal Instant Transfer Fee</t>
  </si>
  <si>
    <t>CA Sectary of State</t>
  </si>
  <si>
    <t>Literature Reimbursement</t>
  </si>
  <si>
    <t>JotForm payment</t>
  </si>
  <si>
    <t>Zoom Payment</t>
  </si>
  <si>
    <t>OPC</t>
  </si>
  <si>
    <t>Cali Department</t>
  </si>
  <si>
    <t>LEGAL / 
TAX PREP / FILING FEES</t>
  </si>
  <si>
    <t>PHONE  SERVICE/ PO BOX</t>
  </si>
  <si>
    <t>Total Income &amp; Exp.</t>
  </si>
  <si>
    <t>TOTAL YTD INCOME &amp; EXPENSES</t>
  </si>
  <si>
    <t>USLI Liability Insurance</t>
  </si>
  <si>
    <t>Fellowship-wide Services</t>
  </si>
  <si>
    <t>H &amp; I Committee BALANCE</t>
  </si>
  <si>
    <t>FWS ENDING BALANCE</t>
  </si>
  <si>
    <t>H &amp; I COMMTEE</t>
  </si>
  <si>
    <t xml:space="preserve">   </t>
  </si>
  <si>
    <t>PayPal Deposit</t>
  </si>
  <si>
    <t>Marketplace Works</t>
  </si>
  <si>
    <t>LIT. INVENTORY TRACKING</t>
  </si>
  <si>
    <t>USPS</t>
  </si>
  <si>
    <t>ABM Delegate - Gil (Venmo)</t>
  </si>
  <si>
    <t>Literature purchase</t>
  </si>
  <si>
    <t>TOTAL YTD NET INCOME</t>
  </si>
  <si>
    <t xml:space="preserve">WELLS FARGO BALANCE YTD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</si>
</sst>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m/d/yy;@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  <font>
      <b/>
      <sz val="8"/>
      <color rgb="FF0070C0"/>
      <name val="Arial"/>
      <family val="2"/>
    </font>
    <font>
      <sz val="8"/>
      <color theme="5" tint="-0.24997711111789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sz val="8"/>
      <color rgb="FF0070C0"/>
      <name val="Arial"/>
      <family val="2"/>
    </font>
    <font>
      <sz val="6"/>
      <color theme="1"/>
      <name val="Arial"/>
      <family val="2"/>
    </font>
    <font>
      <sz val="10"/>
      <color rgb="FF606265"/>
      <name val="Verdana"/>
      <family val="2"/>
    </font>
    <font>
      <b/>
      <sz val="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43" fontId="1" fillId="0" borderId="0" xfId="0" applyNumberFormat="1" applyFont="1"/>
    <xf numFmtId="0" fontId="1" fillId="0" borderId="0" xfId="0" quotePrefix="1" applyFont="1" applyAlignment="1">
      <alignment horizontal="left"/>
    </xf>
    <xf numFmtId="43" fontId="1" fillId="0" borderId="1" xfId="0" applyNumberFormat="1" applyFont="1" applyBorder="1" applyAlignment="1">
      <alignment vertical="center"/>
    </xf>
    <xf numFmtId="43" fontId="2" fillId="2" borderId="2" xfId="0" applyNumberFormat="1" applyFont="1" applyFill="1" applyBorder="1"/>
    <xf numFmtId="43" fontId="1" fillId="3" borderId="2" xfId="0" applyNumberFormat="1" applyFont="1" applyFill="1" applyBorder="1"/>
    <xf numFmtId="43" fontId="1" fillId="3" borderId="3" xfId="0" applyNumberFormat="1" applyFont="1" applyFill="1" applyBorder="1"/>
    <xf numFmtId="0" fontId="2" fillId="0" borderId="4" xfId="0" applyFont="1" applyBorder="1" applyAlignment="1">
      <alignment horizontal="left"/>
    </xf>
    <xf numFmtId="0" fontId="2" fillId="0" borderId="4" xfId="0" applyFont="1" applyBorder="1"/>
    <xf numFmtId="43" fontId="2" fillId="0" borderId="4" xfId="0" applyNumberFormat="1" applyFont="1" applyBorder="1"/>
    <xf numFmtId="43" fontId="2" fillId="0" borderId="5" xfId="0" applyNumberFormat="1" applyFont="1" applyBorder="1" applyAlignment="1">
      <alignment horizontal="center" vertical="center" wrapText="1"/>
    </xf>
    <xf numFmtId="43" fontId="1" fillId="0" borderId="4" xfId="0" applyNumberFormat="1" applyFont="1" applyBorder="1" applyAlignment="1">
      <alignment horizontal="center"/>
    </xf>
    <xf numFmtId="43" fontId="1" fillId="4" borderId="6" xfId="0" applyNumberFormat="1" applyFont="1" applyFill="1" applyBorder="1" applyAlignment="1">
      <alignment horizontal="center" wrapText="1"/>
    </xf>
    <xf numFmtId="43" fontId="1" fillId="4" borderId="6" xfId="0" applyNumberFormat="1" applyFont="1" applyFill="1" applyBorder="1" applyAlignment="1">
      <alignment horizontal="center"/>
    </xf>
    <xf numFmtId="43" fontId="1" fillId="5" borderId="4" xfId="0" applyNumberFormat="1" applyFont="1" applyFill="1" applyBorder="1" applyAlignment="1">
      <alignment horizontal="center" wrapText="1"/>
    </xf>
    <xf numFmtId="43" fontId="1" fillId="0" borderId="0" xfId="0" applyNumberFormat="1" applyFont="1" applyAlignment="1">
      <alignment horizontal="center"/>
    </xf>
    <xf numFmtId="43" fontId="1" fillId="4" borderId="0" xfId="0" applyNumberFormat="1" applyFont="1" applyFill="1" applyAlignment="1">
      <alignment horizontal="center"/>
    </xf>
    <xf numFmtId="43" fontId="1" fillId="5" borderId="0" xfId="0" applyNumberFormat="1" applyFont="1" applyFill="1" applyAlignment="1">
      <alignment horizontal="center"/>
    </xf>
    <xf numFmtId="14" fontId="2" fillId="0" borderId="2" xfId="0" applyNumberFormat="1" applyFont="1" applyBorder="1" applyAlignment="1">
      <alignment horizontal="left"/>
    </xf>
    <xf numFmtId="0" fontId="2" fillId="0" borderId="2" xfId="0" applyFont="1" applyBorder="1"/>
    <xf numFmtId="43" fontId="2" fillId="0" borderId="2" xfId="0" applyNumberFormat="1" applyFont="1" applyBorder="1"/>
    <xf numFmtId="43" fontId="2" fillId="4" borderId="2" xfId="0" applyNumberFormat="1" applyFont="1" applyFill="1" applyBorder="1"/>
    <xf numFmtId="43" fontId="2" fillId="5" borderId="2" xfId="0" applyNumberFormat="1" applyFont="1" applyFill="1" applyBorder="1"/>
    <xf numFmtId="43" fontId="1" fillId="0" borderId="2" xfId="0" applyNumberFormat="1" applyFont="1" applyBorder="1"/>
    <xf numFmtId="43" fontId="1" fillId="4" borderId="0" xfId="0" applyNumberFormat="1" applyFont="1" applyFill="1"/>
    <xf numFmtId="43" fontId="1" fillId="5" borderId="0" xfId="0" applyNumberFormat="1" applyFont="1" applyFill="1"/>
    <xf numFmtId="14" fontId="1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43" fontId="3" fillId="0" borderId="0" xfId="0" applyNumberFormat="1" applyFont="1"/>
    <xf numFmtId="0" fontId="3" fillId="0" borderId="0" xfId="0" applyFont="1"/>
    <xf numFmtId="14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43" fontId="4" fillId="0" borderId="2" xfId="0" applyNumberFormat="1" applyFont="1" applyBorder="1"/>
    <xf numFmtId="43" fontId="4" fillId="4" borderId="2" xfId="0" applyNumberFormat="1" applyFont="1" applyFill="1" applyBorder="1"/>
    <xf numFmtId="43" fontId="4" fillId="5" borderId="2" xfId="0" applyNumberFormat="1" applyFont="1" applyFill="1" applyBorder="1"/>
    <xf numFmtId="43" fontId="4" fillId="0" borderId="0" xfId="0" applyNumberFormat="1" applyFont="1"/>
    <xf numFmtId="0" fontId="4" fillId="0" borderId="0" xfId="0" applyFont="1"/>
    <xf numFmtId="43" fontId="3" fillId="0" borderId="7" xfId="0" applyNumberFormat="1" applyFont="1" applyBorder="1"/>
    <xf numFmtId="0" fontId="5" fillId="0" borderId="0" xfId="0" applyFont="1"/>
    <xf numFmtId="43" fontId="5" fillId="0" borderId="0" xfId="0" applyNumberFormat="1" applyFont="1"/>
    <xf numFmtId="43" fontId="6" fillId="0" borderId="0" xfId="0" applyNumberFormat="1" applyFont="1"/>
    <xf numFmtId="43" fontId="7" fillId="0" borderId="0" xfId="0" applyNumberFormat="1" applyFont="1"/>
    <xf numFmtId="14" fontId="4" fillId="0" borderId="0" xfId="0" applyNumberFormat="1" applyFont="1" applyAlignment="1">
      <alignment horizontal="left"/>
    </xf>
    <xf numFmtId="43" fontId="4" fillId="4" borderId="0" xfId="0" applyNumberFormat="1" applyFont="1" applyFill="1"/>
    <xf numFmtId="43" fontId="3" fillId="5" borderId="0" xfId="0" applyNumberFormat="1" applyFont="1" applyFill="1"/>
    <xf numFmtId="43" fontId="3" fillId="4" borderId="0" xfId="0" applyNumberFormat="1" applyFont="1" applyFill="1"/>
    <xf numFmtId="43" fontId="4" fillId="0" borderId="8" xfId="0" applyNumberFormat="1" applyFont="1" applyBorder="1"/>
    <xf numFmtId="43" fontId="4" fillId="4" borderId="8" xfId="0" applyNumberFormat="1" applyFont="1" applyFill="1" applyBorder="1"/>
    <xf numFmtId="43" fontId="4" fillId="5" borderId="8" xfId="0" applyNumberFormat="1" applyFont="1" applyFill="1" applyBorder="1"/>
    <xf numFmtId="43" fontId="4" fillId="5" borderId="0" xfId="0" applyNumberFormat="1" applyFont="1" applyFill="1"/>
    <xf numFmtId="43" fontId="8" fillId="0" borderId="0" xfId="0" applyNumberFormat="1" applyFont="1"/>
    <xf numFmtId="43" fontId="9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43" fontId="2" fillId="0" borderId="0" xfId="0" applyNumberFormat="1" applyFont="1"/>
    <xf numFmtId="43" fontId="4" fillId="6" borderId="9" xfId="0" applyNumberFormat="1" applyFont="1" applyFill="1" applyBorder="1"/>
    <xf numFmtId="43" fontId="4" fillId="6" borderId="2" xfId="0" applyNumberFormat="1" applyFont="1" applyFill="1" applyBorder="1"/>
    <xf numFmtId="0" fontId="10" fillId="6" borderId="2" xfId="0" applyFont="1" applyFill="1" applyBorder="1"/>
    <xf numFmtId="43" fontId="10" fillId="6" borderId="2" xfId="0" applyNumberFormat="1" applyFont="1" applyFill="1" applyBorder="1"/>
    <xf numFmtId="43" fontId="6" fillId="6" borderId="2" xfId="0" applyNumberFormat="1" applyFont="1" applyFill="1" applyBorder="1"/>
    <xf numFmtId="43" fontId="6" fillId="6" borderId="0" xfId="0" applyNumberFormat="1" applyFont="1" applyFill="1"/>
    <xf numFmtId="43" fontId="11" fillId="0" borderId="0" xfId="0" applyNumberFormat="1" applyFont="1"/>
    <xf numFmtId="43" fontId="6" fillId="0" borderId="8" xfId="0" applyNumberFormat="1" applyFont="1" applyBorder="1"/>
    <xf numFmtId="43" fontId="2" fillId="7" borderId="9" xfId="0" applyNumberFormat="1" applyFont="1" applyFill="1" applyBorder="1"/>
    <xf numFmtId="43" fontId="2" fillId="7" borderId="2" xfId="0" applyNumberFormat="1" applyFont="1" applyFill="1" applyBorder="1"/>
    <xf numFmtId="43" fontId="2" fillId="7" borderId="10" xfId="0" applyNumberFormat="1" applyFont="1" applyFill="1" applyBorder="1"/>
    <xf numFmtId="43" fontId="2" fillId="7" borderId="11" xfId="0" applyNumberFormat="1" applyFont="1" applyFill="1" applyBorder="1"/>
    <xf numFmtId="0" fontId="1" fillId="8" borderId="0" xfId="0" applyFont="1" applyFill="1" applyAlignment="1">
      <alignment horizontal="left"/>
    </xf>
    <xf numFmtId="0" fontId="1" fillId="8" borderId="0" xfId="0" applyFont="1" applyFill="1"/>
    <xf numFmtId="43" fontId="1" fillId="8" borderId="0" xfId="0" applyNumberFormat="1" applyFont="1" applyFill="1"/>
    <xf numFmtId="43" fontId="2" fillId="8" borderId="8" xfId="0" applyNumberFormat="1" applyFont="1" applyFill="1" applyBorder="1"/>
    <xf numFmtId="43" fontId="1" fillId="8" borderId="8" xfId="0" applyNumberFormat="1" applyFont="1" applyFill="1" applyBorder="1"/>
    <xf numFmtId="43" fontId="2" fillId="8" borderId="0" xfId="0" applyNumberFormat="1" applyFont="1" applyFill="1"/>
    <xf numFmtId="8" fontId="12" fillId="0" borderId="0" xfId="0" applyNumberFormat="1" applyFont="1"/>
    <xf numFmtId="43" fontId="6" fillId="9" borderId="8" xfId="0" applyNumberFormat="1" applyFont="1" applyFill="1" applyBorder="1"/>
    <xf numFmtId="43" fontId="6" fillId="9" borderId="0" xfId="0" applyNumberFormat="1" applyFont="1" applyFill="1"/>
    <xf numFmtId="2" fontId="3" fillId="0" borderId="0" xfId="0" applyNumberFormat="1" applyFont="1"/>
    <xf numFmtId="43" fontId="12" fillId="0" borderId="0" xfId="0" applyNumberFormat="1" applyFont="1"/>
    <xf numFmtId="43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0" xfId="0" quotePrefix="1" applyNumberFormat="1" applyFont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4" fillId="0" borderId="2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43" fontId="1" fillId="0" borderId="0" xfId="0" applyNumberFormat="1" applyFont="1" applyFill="1"/>
    <xf numFmtId="43" fontId="2" fillId="0" borderId="10" xfId="0" applyNumberFormat="1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43" fontId="1" fillId="0" borderId="0" xfId="0" applyNumberFormat="1" applyFont="1" applyFill="1" applyAlignment="1">
      <alignment horizontal="center"/>
    </xf>
    <xf numFmtId="43" fontId="2" fillId="0" borderId="2" xfId="0" applyNumberFormat="1" applyFont="1" applyFill="1" applyBorder="1"/>
    <xf numFmtId="43" fontId="4" fillId="0" borderId="2" xfId="0" applyNumberFormat="1" applyFont="1" applyFill="1" applyBorder="1"/>
    <xf numFmtId="43" fontId="3" fillId="0" borderId="0" xfId="0" applyNumberFormat="1" applyFont="1" applyFill="1"/>
    <xf numFmtId="43" fontId="4" fillId="0" borderId="8" xfId="0" applyNumberFormat="1" applyFont="1" applyFill="1" applyBorder="1"/>
    <xf numFmtId="43" fontId="4" fillId="0" borderId="0" xfId="0" applyNumberFormat="1" applyFont="1" applyFill="1"/>
    <xf numFmtId="43" fontId="2" fillId="0" borderId="0" xfId="0" applyNumberFormat="1" applyFont="1" applyFill="1"/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43" fontId="4" fillId="0" borderId="0" xfId="0" applyNumberFormat="1" applyFont="1" applyBorder="1"/>
    <xf numFmtId="43" fontId="4" fillId="4" borderId="0" xfId="0" applyNumberFormat="1" applyFont="1" applyFill="1" applyBorder="1"/>
    <xf numFmtId="43" fontId="4" fillId="5" borderId="0" xfId="0" applyNumberFormat="1" applyFont="1" applyFill="1" applyBorder="1"/>
    <xf numFmtId="43" fontId="4" fillId="0" borderId="0" xfId="0" applyNumberFormat="1" applyFont="1" applyFill="1" applyBorder="1"/>
    <xf numFmtId="164" fontId="3" fillId="0" borderId="0" xfId="0" applyNumberFormat="1" applyFont="1" applyFill="1" applyAlignment="1">
      <alignment horizontal="left"/>
    </xf>
    <xf numFmtId="0" fontId="3" fillId="0" borderId="0" xfId="0" applyFont="1" applyFill="1"/>
    <xf numFmtId="43" fontId="13" fillId="0" borderId="0" xfId="0" applyNumberFormat="1" applyFont="1"/>
    <xf numFmtId="43" fontId="4" fillId="9" borderId="9" xfId="0" applyNumberFormat="1" applyFont="1" applyFill="1" applyBorder="1"/>
    <xf numFmtId="43" fontId="2" fillId="10" borderId="9" xfId="0" applyNumberFormat="1" applyFont="1" applyFill="1" applyBorder="1"/>
    <xf numFmtId="43" fontId="2" fillId="10" borderId="2" xfId="0" applyNumberFormat="1" applyFont="1" applyFill="1" applyBorder="1"/>
    <xf numFmtId="0" fontId="2" fillId="9" borderId="2" xfId="0" applyFont="1" applyFill="1" applyBorder="1"/>
    <xf numFmtId="43" fontId="4" fillId="9" borderId="3" xfId="0" applyNumberFormat="1" applyFont="1" applyFill="1" applyBorder="1"/>
    <xf numFmtId="43" fontId="1" fillId="10" borderId="2" xfId="0" applyNumberFormat="1" applyFont="1" applyFill="1" applyBorder="1"/>
    <xf numFmtId="43" fontId="2" fillId="10" borderId="3" xfId="0" applyNumberFormat="1" applyFont="1" applyFill="1" applyBorder="1"/>
    <xf numFmtId="43" fontId="10" fillId="0" borderId="0" xfId="0" applyNumberFormat="1" applyFont="1"/>
    <xf numFmtId="43" fontId="2" fillId="2" borderId="1" xfId="0" applyNumberFormat="1" applyFont="1" applyFill="1" applyBorder="1" applyAlignment="1">
      <alignment horizontal="center" wrapText="1"/>
    </xf>
    <xf numFmtId="43" fontId="2" fillId="2" borderId="5" xfId="0" applyNumberFormat="1" applyFont="1" applyFill="1" applyBorder="1" applyAlignment="1">
      <alignment horizontal="center" wrapText="1"/>
    </xf>
    <xf numFmtId="43" fontId="2" fillId="3" borderId="1" xfId="0" applyNumberFormat="1" applyFont="1" applyFill="1" applyBorder="1" applyAlignment="1">
      <alignment horizontal="center" wrapText="1"/>
    </xf>
    <xf numFmtId="43" fontId="2" fillId="3" borderId="5" xfId="0" applyNumberFormat="1" applyFont="1" applyFill="1" applyBorder="1" applyAlignment="1">
      <alignment horizontal="center" wrapText="1"/>
    </xf>
    <xf numFmtId="43" fontId="2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1E69-F20F-4E52-9838-9F8231CF8C6D}">
  <dimension ref="A1:AC158"/>
  <sheetViews>
    <sheetView tabSelected="1" topLeftCell="A4" zoomScale="120" zoomScaleNormal="120" workbookViewId="0">
      <pane xSplit="4" ySplit="1" topLeftCell="E50" activePane="bottomRight" state="frozen"/>
      <selection activeCell="A4" sqref="A4"/>
      <selection pane="topRight" activeCell="E4" sqref="E4"/>
      <selection pane="bottomLeft" activeCell="A5" sqref="A5"/>
      <selection pane="bottomRight" activeCell="D75" sqref="D75"/>
    </sheetView>
  </sheetViews>
  <sheetFormatPr defaultColWidth="8.88671875" defaultRowHeight="10.199999999999999" x14ac:dyDescent="0.2"/>
  <cols>
    <col min="1" max="1" width="9.109375" style="81" customWidth="1"/>
    <col min="2" max="2" width="19.44140625" style="2" bestFit="1" customWidth="1"/>
    <col min="3" max="3" width="8" style="3" bestFit="1" customWidth="1"/>
    <col min="4" max="4" width="10.5546875" style="3" customWidth="1"/>
    <col min="5" max="5" width="1.6640625" style="3" customWidth="1"/>
    <col min="6" max="6" width="10.5546875" style="3" customWidth="1"/>
    <col min="7" max="7" width="9.6640625" style="3" customWidth="1"/>
    <col min="8" max="8" width="9.44140625" style="3" customWidth="1"/>
    <col min="9" max="9" width="8.109375" style="3" bestFit="1" customWidth="1"/>
    <col min="10" max="10" width="6.109375" style="3" bestFit="1" customWidth="1"/>
    <col min="11" max="11" width="9" style="3" bestFit="1" customWidth="1"/>
    <col min="12" max="12" width="9.5546875" style="3" bestFit="1" customWidth="1"/>
    <col min="13" max="13" width="2" style="89" customWidth="1"/>
    <col min="14" max="15" width="8.88671875" style="3"/>
    <col min="16" max="16" width="8.33203125" style="3" bestFit="1" customWidth="1"/>
    <col min="17" max="17" width="9.77734375" style="3" customWidth="1"/>
    <col min="18" max="19" width="7.44140625" style="3" bestFit="1" customWidth="1"/>
    <col min="20" max="20" width="7.5546875" style="3" bestFit="1" customWidth="1"/>
    <col min="21" max="21" width="7.6640625" style="3" bestFit="1" customWidth="1"/>
    <col min="22" max="22" width="8.6640625" style="3" bestFit="1" customWidth="1"/>
    <col min="23" max="23" width="8" style="3" bestFit="1" customWidth="1"/>
    <col min="24" max="24" width="8.6640625" style="3" bestFit="1" customWidth="1"/>
    <col min="25" max="26" width="7.44140625" style="3" bestFit="1" customWidth="1"/>
    <col min="27" max="27" width="1.6640625" style="3" customWidth="1"/>
    <col min="28" max="28" width="7.109375" style="2" customWidth="1"/>
    <col min="29" max="16384" width="8.88671875" style="2"/>
  </cols>
  <sheetData>
    <row r="1" spans="1:28" ht="12.6" x14ac:dyDescent="0.2">
      <c r="A1" s="81" t="s">
        <v>0</v>
      </c>
      <c r="D1" s="79"/>
    </row>
    <row r="2" spans="1:28" x14ac:dyDescent="0.2">
      <c r="A2" s="81" t="s">
        <v>1</v>
      </c>
    </row>
    <row r="3" spans="1:28" ht="14.4" customHeight="1" x14ac:dyDescent="0.2">
      <c r="A3" s="82">
        <v>2021</v>
      </c>
      <c r="D3" s="5"/>
      <c r="F3" s="116" t="s">
        <v>2</v>
      </c>
      <c r="G3" s="6" t="s">
        <v>3</v>
      </c>
      <c r="H3" s="6"/>
      <c r="I3" s="6"/>
      <c r="J3" s="6"/>
      <c r="K3" s="6"/>
      <c r="L3" s="118" t="s">
        <v>4</v>
      </c>
      <c r="M3" s="90"/>
      <c r="N3" s="120" t="s">
        <v>5</v>
      </c>
      <c r="O3" s="120"/>
      <c r="P3" s="120"/>
      <c r="Q3" s="120"/>
      <c r="R3" s="120"/>
      <c r="S3" s="7"/>
      <c r="T3" s="7"/>
      <c r="U3" s="7"/>
      <c r="V3" s="7"/>
      <c r="W3" s="7"/>
      <c r="X3" s="7"/>
      <c r="Y3" s="7"/>
      <c r="Z3" s="8"/>
    </row>
    <row r="4" spans="1:28" ht="45.6" customHeight="1" thickBot="1" x14ac:dyDescent="0.25">
      <c r="A4" s="83" t="s">
        <v>6</v>
      </c>
      <c r="B4" s="10" t="s">
        <v>7</v>
      </c>
      <c r="C4" s="11"/>
      <c r="D4" s="12" t="s">
        <v>8</v>
      </c>
      <c r="E4" s="13"/>
      <c r="F4" s="117"/>
      <c r="G4" s="14" t="s">
        <v>9</v>
      </c>
      <c r="H4" s="15" t="s">
        <v>10</v>
      </c>
      <c r="I4" s="15" t="s">
        <v>11</v>
      </c>
      <c r="J4" s="14" t="s">
        <v>12</v>
      </c>
      <c r="K4" s="14" t="s">
        <v>13</v>
      </c>
      <c r="L4" s="119"/>
      <c r="M4" s="91"/>
      <c r="N4" s="16" t="s">
        <v>14</v>
      </c>
      <c r="O4" s="16" t="s">
        <v>135</v>
      </c>
      <c r="P4" s="16" t="s">
        <v>15</v>
      </c>
      <c r="Q4" s="16" t="s">
        <v>139</v>
      </c>
      <c r="R4" s="16" t="s">
        <v>16</v>
      </c>
      <c r="S4" s="16" t="s">
        <v>17</v>
      </c>
      <c r="T4" s="16" t="s">
        <v>128</v>
      </c>
      <c r="U4" s="16" t="s">
        <v>19</v>
      </c>
      <c r="V4" s="16" t="s">
        <v>20</v>
      </c>
      <c r="W4" s="16" t="s">
        <v>127</v>
      </c>
      <c r="X4" s="16" t="s">
        <v>22</v>
      </c>
      <c r="Y4" s="16" t="s">
        <v>23</v>
      </c>
      <c r="Z4" s="16" t="s">
        <v>24</v>
      </c>
      <c r="AB4" s="3"/>
    </row>
    <row r="5" spans="1:28" ht="14.4" customHeight="1" x14ac:dyDescent="0.2">
      <c r="E5" s="17"/>
      <c r="F5" s="18"/>
      <c r="G5" s="17"/>
      <c r="H5" s="17"/>
      <c r="I5" s="17"/>
      <c r="J5" s="17"/>
      <c r="K5" s="17"/>
      <c r="L5" s="19"/>
      <c r="M5" s="92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B5" s="3"/>
    </row>
    <row r="6" spans="1:28" s="21" customFormat="1" x14ac:dyDescent="0.2">
      <c r="A6" s="84">
        <v>44200</v>
      </c>
      <c r="B6" s="21" t="s">
        <v>25</v>
      </c>
      <c r="C6" s="22"/>
      <c r="D6" s="22">
        <v>17999.73</v>
      </c>
      <c r="E6" s="22"/>
      <c r="F6" s="23"/>
      <c r="G6" s="22">
        <f>17999.73-217.16-1085.96</f>
        <v>16696.61</v>
      </c>
      <c r="H6" s="22">
        <v>217.16</v>
      </c>
      <c r="I6" s="22">
        <v>1085.96</v>
      </c>
      <c r="J6" s="22"/>
      <c r="K6" s="22"/>
      <c r="L6" s="24"/>
      <c r="M6" s="93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5"/>
      <c r="AB6" s="25"/>
    </row>
    <row r="7" spans="1:28" ht="8.4" customHeight="1" x14ac:dyDescent="0.2">
      <c r="F7" s="26"/>
      <c r="G7" s="3" t="s">
        <v>26</v>
      </c>
      <c r="L7" s="27"/>
    </row>
    <row r="8" spans="1:28" x14ac:dyDescent="0.2">
      <c r="A8" s="81">
        <v>44207</v>
      </c>
      <c r="B8" s="2" t="s">
        <v>109</v>
      </c>
      <c r="D8" s="3">
        <v>-240</v>
      </c>
      <c r="F8" s="26">
        <f t="shared" ref="F8:F14" si="0">SUM(G8:K8)</f>
        <v>0</v>
      </c>
      <c r="L8" s="27">
        <f t="shared" ref="L8:L25" si="1">SUM(M8:AA8)</f>
        <v>-240</v>
      </c>
      <c r="U8" s="3">
        <v>-240</v>
      </c>
      <c r="AA8" s="2"/>
      <c r="AB8" s="3">
        <f>SUM($F8,$L8)-$D8</f>
        <v>0</v>
      </c>
    </row>
    <row r="9" spans="1:28" x14ac:dyDescent="0.2">
      <c r="A9" s="81">
        <v>44215</v>
      </c>
      <c r="B9" s="2" t="s">
        <v>111</v>
      </c>
      <c r="D9" s="3">
        <v>-217.16</v>
      </c>
      <c r="F9" s="26">
        <f t="shared" si="0"/>
        <v>0</v>
      </c>
      <c r="L9" s="27">
        <f t="shared" si="1"/>
        <v>-217.16</v>
      </c>
      <c r="N9" s="3">
        <v>-217.16</v>
      </c>
      <c r="AA9" s="2"/>
      <c r="AB9" s="3">
        <f>SUM($F9,$L9)-$D9</f>
        <v>0</v>
      </c>
    </row>
    <row r="10" spans="1:28" x14ac:dyDescent="0.2">
      <c r="A10" s="81">
        <v>44215</v>
      </c>
      <c r="B10" s="2" t="s">
        <v>112</v>
      </c>
      <c r="D10" s="3">
        <v>100</v>
      </c>
      <c r="F10" s="26">
        <f t="shared" si="0"/>
        <v>100</v>
      </c>
      <c r="G10" s="3">
        <v>100</v>
      </c>
      <c r="J10" s="3">
        <v>0</v>
      </c>
      <c r="L10" s="27">
        <f t="shared" si="1"/>
        <v>0</v>
      </c>
      <c r="AA10" s="2"/>
      <c r="AB10" s="3">
        <f>SUM($F10,$L10)-$D10</f>
        <v>0</v>
      </c>
    </row>
    <row r="11" spans="1:28" x14ac:dyDescent="0.2">
      <c r="A11" s="81">
        <v>44215</v>
      </c>
      <c r="B11" s="2" t="s">
        <v>113</v>
      </c>
      <c r="D11" s="3">
        <v>165.06</v>
      </c>
      <c r="F11" s="26">
        <f t="shared" si="0"/>
        <v>165.06</v>
      </c>
      <c r="G11" s="3">
        <v>165.06</v>
      </c>
      <c r="J11" s="3">
        <v>0</v>
      </c>
      <c r="L11" s="27">
        <f t="shared" si="1"/>
        <v>0</v>
      </c>
      <c r="AA11" s="2"/>
      <c r="AB11" s="3">
        <f>SUM($F11,$L11)-$D11</f>
        <v>0</v>
      </c>
    </row>
    <row r="12" spans="1:28" x14ac:dyDescent="0.2">
      <c r="A12" s="81">
        <v>44228</v>
      </c>
      <c r="B12" s="2" t="s">
        <v>115</v>
      </c>
      <c r="C12" s="3">
        <v>894.64</v>
      </c>
      <c r="F12" s="26">
        <f t="shared" si="0"/>
        <v>894.64</v>
      </c>
      <c r="G12" s="3">
        <v>826.34</v>
      </c>
      <c r="H12" s="115">
        <v>28.8</v>
      </c>
      <c r="I12" s="3">
        <v>9.6</v>
      </c>
      <c r="K12" s="3">
        <v>29.9</v>
      </c>
      <c r="L12" s="27">
        <f t="shared" si="1"/>
        <v>0</v>
      </c>
      <c r="S12" s="3">
        <v>0</v>
      </c>
      <c r="Z12" s="3">
        <v>0</v>
      </c>
      <c r="AA12" s="2"/>
      <c r="AB12" s="3"/>
    </row>
    <row r="13" spans="1:28" x14ac:dyDescent="0.2">
      <c r="A13" s="81">
        <v>44228</v>
      </c>
      <c r="B13" s="2" t="s">
        <v>116</v>
      </c>
      <c r="C13" s="3">
        <v>-19.940000000000001</v>
      </c>
      <c r="F13" s="26">
        <f t="shared" si="0"/>
        <v>0</v>
      </c>
      <c r="L13" s="27">
        <f t="shared" si="1"/>
        <v>-19.940000000000001</v>
      </c>
      <c r="Z13" s="3">
        <v>-19.940000000000001</v>
      </c>
      <c r="AA13" s="2"/>
      <c r="AB13" s="3"/>
    </row>
    <row r="14" spans="1:28" x14ac:dyDescent="0.2">
      <c r="A14" s="81">
        <v>44228</v>
      </c>
      <c r="B14" s="2" t="s">
        <v>117</v>
      </c>
      <c r="C14" s="3">
        <v>-14.99</v>
      </c>
      <c r="F14" s="26">
        <f t="shared" si="0"/>
        <v>0</v>
      </c>
      <c r="L14" s="27">
        <f t="shared" si="1"/>
        <v>-14.99</v>
      </c>
      <c r="S14" s="3">
        <v>-14.99</v>
      </c>
      <c r="AA14" s="2"/>
      <c r="AB14" s="3">
        <f>SUM(F12,L13:L14:L15)-D15</f>
        <v>0</v>
      </c>
    </row>
    <row r="15" spans="1:28" x14ac:dyDescent="0.2">
      <c r="B15" s="2" t="s">
        <v>120</v>
      </c>
      <c r="C15" s="3">
        <v>-8.6</v>
      </c>
      <c r="D15" s="3">
        <f>SUM(C12:C16)</f>
        <v>851.1099999999999</v>
      </c>
      <c r="F15" s="26"/>
      <c r="L15" s="27">
        <f t="shared" si="1"/>
        <v>-8.6</v>
      </c>
      <c r="Z15" s="3">
        <v>-8.6</v>
      </c>
      <c r="AA15" s="2"/>
      <c r="AB15" s="3"/>
    </row>
    <row r="16" spans="1:28" x14ac:dyDescent="0.2">
      <c r="A16" s="81">
        <v>44228</v>
      </c>
      <c r="B16" s="2" t="s">
        <v>118</v>
      </c>
      <c r="D16" s="3">
        <v>2795.5</v>
      </c>
      <c r="F16" s="26">
        <f>SUM(G16:K16)</f>
        <v>2795.5</v>
      </c>
      <c r="G16" s="3">
        <v>2165.4</v>
      </c>
      <c r="H16" s="115">
        <v>119.4</v>
      </c>
      <c r="I16" s="3">
        <v>44.6</v>
      </c>
      <c r="K16" s="3">
        <v>466.1</v>
      </c>
      <c r="L16" s="27">
        <f t="shared" si="1"/>
        <v>0</v>
      </c>
      <c r="AA16" s="2"/>
      <c r="AB16" s="3">
        <f>SUM($F16,$L16)-$D16</f>
        <v>0</v>
      </c>
    </row>
    <row r="17" spans="1:28" x14ac:dyDescent="0.2">
      <c r="A17" s="81">
        <v>44235</v>
      </c>
      <c r="B17" s="2" t="s">
        <v>119</v>
      </c>
      <c r="D17" s="3">
        <v>280</v>
      </c>
      <c r="F17" s="26">
        <f>SUM(G17:K17)</f>
        <v>280</v>
      </c>
      <c r="G17" s="3">
        <v>280</v>
      </c>
      <c r="L17" s="27">
        <f t="shared" si="1"/>
        <v>0</v>
      </c>
      <c r="AA17" s="2"/>
      <c r="AB17" s="3">
        <f>SUM($F17,$L17)-$D17</f>
        <v>0</v>
      </c>
    </row>
    <row r="18" spans="1:28" x14ac:dyDescent="0.2">
      <c r="A18" s="81">
        <v>44240</v>
      </c>
      <c r="B18" s="2" t="s">
        <v>111</v>
      </c>
      <c r="D18" s="3">
        <v>-148.19999999999999</v>
      </c>
      <c r="F18" s="26">
        <f>SUM(G18:K18)</f>
        <v>0</v>
      </c>
      <c r="L18" s="27">
        <f t="shared" si="1"/>
        <v>-148.19999999999999</v>
      </c>
      <c r="N18" s="115">
        <v>-148.19999999999999</v>
      </c>
      <c r="O18" s="115"/>
      <c r="AB18" s="3">
        <f>SUM($F18,$L18)-$D18</f>
        <v>0</v>
      </c>
    </row>
    <row r="19" spans="1:28" x14ac:dyDescent="0.2">
      <c r="A19" s="81">
        <v>44243</v>
      </c>
      <c r="B19" s="2" t="s">
        <v>121</v>
      </c>
      <c r="D19" s="3">
        <v>-20</v>
      </c>
      <c r="F19" s="26"/>
      <c r="L19" s="27">
        <f t="shared" si="1"/>
        <v>-20</v>
      </c>
      <c r="W19" s="3">
        <v>-20</v>
      </c>
      <c r="AB19" s="3"/>
    </row>
    <row r="20" spans="1:28" x14ac:dyDescent="0.2">
      <c r="A20" s="81">
        <v>44261</v>
      </c>
      <c r="B20" s="2" t="s">
        <v>115</v>
      </c>
      <c r="C20" s="3">
        <v>144</v>
      </c>
      <c r="F20" s="26">
        <f>SUM(G20:K20)</f>
        <v>144</v>
      </c>
      <c r="G20" s="3">
        <v>76.599999999999994</v>
      </c>
      <c r="K20" s="3">
        <v>67.400000000000006</v>
      </c>
      <c r="L20" s="27">
        <f t="shared" si="1"/>
        <v>0</v>
      </c>
      <c r="AB20" s="3">
        <f>SUM($F20,$L20)-$C20</f>
        <v>0</v>
      </c>
    </row>
    <row r="21" spans="1:28" s="31" customFormat="1" x14ac:dyDescent="0.2">
      <c r="A21" s="85">
        <v>44261</v>
      </c>
      <c r="B21" s="2" t="s">
        <v>116</v>
      </c>
      <c r="C21" s="3">
        <v>-5.72</v>
      </c>
      <c r="D21" s="30"/>
      <c r="E21" s="30"/>
      <c r="F21" s="26">
        <f>SUM(G21:K21)</f>
        <v>0</v>
      </c>
      <c r="G21" s="30"/>
      <c r="H21" s="30"/>
      <c r="I21" s="30"/>
      <c r="J21" s="30"/>
      <c r="K21" s="30"/>
      <c r="L21" s="27">
        <f t="shared" si="1"/>
        <v>-5.72</v>
      </c>
      <c r="M21" s="89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>
        <v>-5.72</v>
      </c>
      <c r="AA21" s="30"/>
      <c r="AB21" s="3">
        <f>SUM($F21,$L21)-$C21</f>
        <v>0</v>
      </c>
    </row>
    <row r="22" spans="1:28" s="31" customFormat="1" x14ac:dyDescent="0.2">
      <c r="A22" s="85">
        <v>44261</v>
      </c>
      <c r="B22" s="31" t="s">
        <v>117</v>
      </c>
      <c r="C22" s="30">
        <v>-32.68</v>
      </c>
      <c r="D22" s="30">
        <f>SUM(C20:C22)</f>
        <v>105.6</v>
      </c>
      <c r="E22" s="30"/>
      <c r="F22" s="26">
        <f>SUM(G22:K22)</f>
        <v>0</v>
      </c>
      <c r="G22" s="30">
        <v>0</v>
      </c>
      <c r="H22" s="30"/>
      <c r="I22" s="30"/>
      <c r="J22" s="30"/>
      <c r="K22" s="30">
        <v>0</v>
      </c>
      <c r="L22" s="27">
        <f t="shared" si="1"/>
        <v>-32.68</v>
      </c>
      <c r="M22" s="89"/>
      <c r="N22" s="30"/>
      <c r="O22" s="30"/>
      <c r="P22" s="30"/>
      <c r="Q22" s="30"/>
      <c r="R22" s="30"/>
      <c r="S22" s="30">
        <v>-32.68</v>
      </c>
      <c r="T22" s="30"/>
      <c r="U22" s="30"/>
      <c r="V22" s="30"/>
      <c r="W22" s="30"/>
      <c r="X22" s="30"/>
      <c r="Y22" s="30"/>
      <c r="Z22" s="30"/>
      <c r="AA22" s="30"/>
      <c r="AB22" s="3">
        <f>SUM($F22,$L22)-$C22</f>
        <v>0</v>
      </c>
    </row>
    <row r="23" spans="1:28" s="31" customFormat="1" x14ac:dyDescent="0.2">
      <c r="A23" s="85">
        <v>44263</v>
      </c>
      <c r="B23" s="31" t="s">
        <v>118</v>
      </c>
      <c r="C23" s="30"/>
      <c r="D23" s="30">
        <v>2586.33</v>
      </c>
      <c r="E23" s="30"/>
      <c r="F23" s="26">
        <f>SUM(G23:K23)</f>
        <v>2586.33</v>
      </c>
      <c r="G23" s="30">
        <v>826.5</v>
      </c>
      <c r="H23" s="30">
        <v>274.83</v>
      </c>
      <c r="I23" s="30">
        <v>38.200000000000003</v>
      </c>
      <c r="J23" s="30">
        <v>840.45</v>
      </c>
      <c r="K23" s="30">
        <v>606.35</v>
      </c>
      <c r="L23" s="27">
        <f t="shared" si="1"/>
        <v>0</v>
      </c>
      <c r="M23" s="89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">
        <f>SUM($F23,$L23)-$D23</f>
        <v>0</v>
      </c>
    </row>
    <row r="24" spans="1:28" s="31" customFormat="1" x14ac:dyDescent="0.2">
      <c r="A24" s="85">
        <v>44274</v>
      </c>
      <c r="B24" s="31" t="s">
        <v>122</v>
      </c>
      <c r="C24" s="30"/>
      <c r="D24" s="30">
        <v>-2101</v>
      </c>
      <c r="E24" s="30"/>
      <c r="F24" s="26"/>
      <c r="G24" s="30"/>
      <c r="H24" s="30"/>
      <c r="I24" s="30"/>
      <c r="J24" s="30"/>
      <c r="K24" s="30"/>
      <c r="L24" s="27">
        <f t="shared" si="1"/>
        <v>-2101</v>
      </c>
      <c r="M24" s="89"/>
      <c r="N24" s="30"/>
      <c r="O24" s="30"/>
      <c r="P24" s="30">
        <v>-2101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"/>
    </row>
    <row r="25" spans="1:28" s="31" customFormat="1" x14ac:dyDescent="0.2">
      <c r="A25" s="85">
        <v>44286</v>
      </c>
      <c r="B25" s="31" t="s">
        <v>123</v>
      </c>
      <c r="C25" s="30"/>
      <c r="D25" s="30">
        <v>-190</v>
      </c>
      <c r="E25" s="30"/>
      <c r="F25" s="26"/>
      <c r="G25" s="30"/>
      <c r="H25" s="30"/>
      <c r="I25" s="30"/>
      <c r="J25" s="30"/>
      <c r="K25" s="30"/>
      <c r="L25" s="27">
        <f t="shared" si="1"/>
        <v>-190</v>
      </c>
      <c r="M25" s="89"/>
      <c r="N25" s="30"/>
      <c r="O25" s="30"/>
      <c r="P25" s="30"/>
      <c r="Q25" s="30"/>
      <c r="R25" s="30"/>
      <c r="S25" s="30"/>
      <c r="T25" s="30"/>
      <c r="U25" s="30">
        <v>-190</v>
      </c>
      <c r="V25" s="30"/>
      <c r="W25" s="30"/>
      <c r="X25" s="30"/>
      <c r="Y25" s="30"/>
      <c r="Z25" s="30"/>
      <c r="AA25" s="30"/>
      <c r="AB25" s="3"/>
    </row>
    <row r="26" spans="1:28" s="31" customFormat="1" x14ac:dyDescent="0.2">
      <c r="A26" s="85"/>
      <c r="C26" s="30"/>
      <c r="D26" s="30"/>
      <c r="E26" s="30"/>
      <c r="F26" s="26"/>
      <c r="G26" s="30"/>
      <c r="H26" s="30"/>
      <c r="I26" s="30"/>
      <c r="J26" s="30"/>
      <c r="K26" s="30"/>
      <c r="L26" s="27"/>
      <c r="M26" s="89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"/>
    </row>
    <row r="27" spans="1:28" s="38" customFormat="1" x14ac:dyDescent="0.2">
      <c r="A27" s="86" t="s">
        <v>44</v>
      </c>
      <c r="B27" s="33" t="s">
        <v>129</v>
      </c>
      <c r="C27" s="34"/>
      <c r="D27" s="34"/>
      <c r="E27" s="34"/>
      <c r="F27" s="35">
        <f>SUM(F7:F26)</f>
        <v>6965.53</v>
      </c>
      <c r="G27" s="94">
        <f t="shared" ref="G27:K27" si="2">SUM(G7:G26)</f>
        <v>4439.8999999999996</v>
      </c>
      <c r="H27" s="94">
        <f t="shared" si="2"/>
        <v>423.03</v>
      </c>
      <c r="I27" s="94">
        <f t="shared" si="2"/>
        <v>92.4</v>
      </c>
      <c r="J27" s="94">
        <f t="shared" si="2"/>
        <v>840.45</v>
      </c>
      <c r="K27" s="94">
        <f t="shared" si="2"/>
        <v>1169.75</v>
      </c>
      <c r="L27" s="36">
        <f>SUM(L7:L26)</f>
        <v>-2998.29</v>
      </c>
      <c r="M27" s="94"/>
      <c r="N27" s="94">
        <f>SUM(N7:N26)</f>
        <v>-365.36</v>
      </c>
      <c r="O27" s="94">
        <f>SUM(O7:O26)</f>
        <v>0</v>
      </c>
      <c r="P27" s="94">
        <f t="shared" ref="P27:Z27" si="3">SUM(P7:P26)</f>
        <v>-2101</v>
      </c>
      <c r="Q27" s="94">
        <f t="shared" si="3"/>
        <v>0</v>
      </c>
      <c r="R27" s="94">
        <f t="shared" si="3"/>
        <v>0</v>
      </c>
      <c r="S27" s="94">
        <f t="shared" si="3"/>
        <v>-47.67</v>
      </c>
      <c r="T27" s="94">
        <f t="shared" si="3"/>
        <v>0</v>
      </c>
      <c r="U27" s="94">
        <f t="shared" si="3"/>
        <v>-430</v>
      </c>
      <c r="V27" s="94">
        <f t="shared" si="3"/>
        <v>0</v>
      </c>
      <c r="W27" s="94">
        <f t="shared" si="3"/>
        <v>-20</v>
      </c>
      <c r="X27" s="94">
        <f t="shared" si="3"/>
        <v>0</v>
      </c>
      <c r="Y27" s="94">
        <f t="shared" si="3"/>
        <v>0</v>
      </c>
      <c r="Z27" s="94">
        <f t="shared" si="3"/>
        <v>-34.26</v>
      </c>
      <c r="AA27" s="37"/>
      <c r="AB27" s="3"/>
    </row>
    <row r="28" spans="1:28" s="31" customFormat="1" x14ac:dyDescent="0.2">
      <c r="A28" s="85"/>
      <c r="C28" s="30"/>
      <c r="D28" s="30"/>
      <c r="E28" s="30"/>
      <c r="F28" s="45">
        <f>SUM(G27:K27)-F27</f>
        <v>0</v>
      </c>
      <c r="G28" s="95"/>
      <c r="H28" s="95"/>
      <c r="I28" s="95"/>
      <c r="J28" s="95"/>
      <c r="K28" s="95"/>
      <c r="L28" s="46">
        <f>SUM(M27:AA27)-L27</f>
        <v>0</v>
      </c>
      <c r="M28" s="89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"/>
    </row>
    <row r="29" spans="1:28" s="31" customFormat="1" x14ac:dyDescent="0.2">
      <c r="A29" s="85"/>
      <c r="C29" s="30"/>
      <c r="D29" s="30"/>
      <c r="E29" s="30"/>
      <c r="F29" s="26"/>
      <c r="G29" s="95"/>
      <c r="H29" s="95"/>
      <c r="I29" s="95"/>
      <c r="J29" s="95"/>
      <c r="K29" s="95"/>
      <c r="L29" s="27"/>
      <c r="M29" s="89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"/>
    </row>
    <row r="30" spans="1:28" s="31" customFormat="1" x14ac:dyDescent="0.2">
      <c r="A30" s="85">
        <v>44287</v>
      </c>
      <c r="B30" s="31" t="s">
        <v>118</v>
      </c>
      <c r="C30" s="30"/>
      <c r="D30" s="30">
        <v>1650.04</v>
      </c>
      <c r="E30" s="30"/>
      <c r="F30" s="26">
        <v>1650.04</v>
      </c>
      <c r="G30" s="95">
        <v>1135.08</v>
      </c>
      <c r="H30" s="95">
        <v>182.36</v>
      </c>
      <c r="I30" s="95">
        <v>55.9</v>
      </c>
      <c r="J30" s="95"/>
      <c r="K30" s="95">
        <v>276.7</v>
      </c>
      <c r="L30" s="27">
        <f t="shared" ref="L30:L55" si="4">SUM(M30:AA30)</f>
        <v>0</v>
      </c>
      <c r="M30" s="89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"/>
    </row>
    <row r="31" spans="1:28" s="31" customFormat="1" x14ac:dyDescent="0.2">
      <c r="A31" s="85">
        <v>44287</v>
      </c>
      <c r="B31" s="31" t="s">
        <v>115</v>
      </c>
      <c r="C31" s="30">
        <v>167.02</v>
      </c>
      <c r="D31" s="30">
        <v>0</v>
      </c>
      <c r="E31" s="30"/>
      <c r="F31" s="26">
        <v>167.02</v>
      </c>
      <c r="G31" s="95">
        <v>89.37</v>
      </c>
      <c r="H31" s="95">
        <v>27.2</v>
      </c>
      <c r="I31" s="95"/>
      <c r="J31" s="95"/>
      <c r="K31" s="95">
        <v>50.45</v>
      </c>
      <c r="L31" s="27">
        <f t="shared" si="4"/>
        <v>0</v>
      </c>
      <c r="M31" s="89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"/>
    </row>
    <row r="32" spans="1:28" s="31" customFormat="1" x14ac:dyDescent="0.2">
      <c r="A32" s="85">
        <v>44287</v>
      </c>
      <c r="B32" s="31" t="s">
        <v>116</v>
      </c>
      <c r="C32" s="30">
        <v>-7.37</v>
      </c>
      <c r="D32" s="30"/>
      <c r="E32" s="30"/>
      <c r="F32" s="26"/>
      <c r="G32" s="95"/>
      <c r="H32" s="95"/>
      <c r="I32" s="95"/>
      <c r="J32" s="95"/>
      <c r="K32" s="95"/>
      <c r="L32" s="27">
        <f t="shared" si="4"/>
        <v>-7.37</v>
      </c>
      <c r="M32" s="89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>
        <v>-7.37</v>
      </c>
      <c r="AA32" s="30"/>
      <c r="AB32" s="3"/>
    </row>
    <row r="33" spans="1:28" s="31" customFormat="1" x14ac:dyDescent="0.2">
      <c r="A33" s="85">
        <v>44292</v>
      </c>
      <c r="B33" s="31" t="s">
        <v>117</v>
      </c>
      <c r="C33" s="30">
        <v>-16.34</v>
      </c>
      <c r="D33" s="30">
        <f>SUM(C31:C33)</f>
        <v>143.31</v>
      </c>
      <c r="E33" s="30"/>
      <c r="F33" s="26"/>
      <c r="G33" s="95"/>
      <c r="H33" s="95"/>
      <c r="I33" s="95"/>
      <c r="J33" s="95"/>
      <c r="K33" s="95"/>
      <c r="L33" s="27">
        <f t="shared" si="4"/>
        <v>-16.34</v>
      </c>
      <c r="M33" s="89"/>
      <c r="N33" s="30"/>
      <c r="O33" s="30"/>
      <c r="P33" s="30"/>
      <c r="Q33" s="30"/>
      <c r="R33" s="30"/>
      <c r="S33" s="30">
        <v>-16.34</v>
      </c>
      <c r="T33" s="30"/>
      <c r="U33" s="30"/>
      <c r="V33" s="30"/>
      <c r="W33" s="30"/>
      <c r="X33" s="30"/>
      <c r="Y33" s="30"/>
      <c r="Z33" s="30"/>
      <c r="AA33" s="30"/>
      <c r="AB33" s="3"/>
    </row>
    <row r="34" spans="1:28" s="31" customFormat="1" x14ac:dyDescent="0.2">
      <c r="A34" s="85">
        <v>44306</v>
      </c>
      <c r="B34" s="31" t="s">
        <v>126</v>
      </c>
      <c r="C34" s="30"/>
      <c r="D34" s="30">
        <v>-433</v>
      </c>
      <c r="E34" s="30"/>
      <c r="F34" s="26"/>
      <c r="G34" s="95"/>
      <c r="H34" s="95"/>
      <c r="I34" s="95"/>
      <c r="J34" s="95"/>
      <c r="K34" s="95"/>
      <c r="L34" s="27">
        <f t="shared" si="4"/>
        <v>-433</v>
      </c>
      <c r="M34" s="89"/>
      <c r="N34" s="30"/>
      <c r="O34" s="30"/>
      <c r="P34" s="30"/>
      <c r="Q34" s="30"/>
      <c r="R34" s="30"/>
      <c r="S34" s="30"/>
      <c r="T34" s="30"/>
      <c r="U34" s="30"/>
      <c r="V34" s="30">
        <v>-433</v>
      </c>
      <c r="W34" s="30"/>
      <c r="X34" s="30"/>
      <c r="Y34" s="30"/>
      <c r="Z34" s="30"/>
      <c r="AA34" s="30"/>
      <c r="AB34" s="3"/>
    </row>
    <row r="35" spans="1:28" s="31" customFormat="1" x14ac:dyDescent="0.2">
      <c r="A35" s="85">
        <v>44306</v>
      </c>
      <c r="B35" s="31" t="s">
        <v>125</v>
      </c>
      <c r="C35" s="30"/>
      <c r="D35" s="30">
        <v>-9.9600000000000009</v>
      </c>
      <c r="E35" s="30"/>
      <c r="F35" s="26"/>
      <c r="G35" s="95"/>
      <c r="H35" s="95"/>
      <c r="I35" s="95"/>
      <c r="J35" s="95"/>
      <c r="K35" s="95"/>
      <c r="L35" s="27">
        <f t="shared" si="4"/>
        <v>-9.9600000000000009</v>
      </c>
      <c r="M35" s="89"/>
      <c r="N35" s="30"/>
      <c r="O35" s="30"/>
      <c r="P35" s="30"/>
      <c r="Q35" s="30"/>
      <c r="R35" s="30"/>
      <c r="S35" s="30"/>
      <c r="T35" s="30"/>
      <c r="U35" s="30"/>
      <c r="V35" s="30"/>
      <c r="W35" s="30">
        <v>-9.9600000000000009</v>
      </c>
      <c r="X35" s="30"/>
      <c r="Y35" s="30"/>
      <c r="Z35" s="30"/>
      <c r="AA35" s="30"/>
      <c r="AB35" s="3"/>
    </row>
    <row r="36" spans="1:28" s="31" customFormat="1" x14ac:dyDescent="0.2">
      <c r="A36" s="85">
        <v>44313</v>
      </c>
      <c r="B36" s="31" t="s">
        <v>121</v>
      </c>
      <c r="C36" s="30"/>
      <c r="D36" s="30">
        <v>-5</v>
      </c>
      <c r="E36" s="30"/>
      <c r="F36" s="26"/>
      <c r="G36" s="95"/>
      <c r="H36" s="95"/>
      <c r="I36" s="95"/>
      <c r="J36" s="95"/>
      <c r="K36" s="95"/>
      <c r="L36" s="27">
        <f t="shared" si="4"/>
        <v>-5</v>
      </c>
      <c r="M36" s="89"/>
      <c r="N36" s="30"/>
      <c r="O36" s="30"/>
      <c r="P36" s="30"/>
      <c r="Q36" s="30"/>
      <c r="R36" s="30"/>
      <c r="S36" s="30"/>
      <c r="T36" s="30"/>
      <c r="U36" s="30"/>
      <c r="V36" s="30"/>
      <c r="W36" s="30">
        <v>-5</v>
      </c>
      <c r="X36" s="30"/>
      <c r="Y36" s="30"/>
      <c r="Z36" s="30"/>
      <c r="AA36" s="30"/>
      <c r="AB36" s="3"/>
    </row>
    <row r="37" spans="1:28" s="31" customFormat="1" x14ac:dyDescent="0.2">
      <c r="A37" s="85">
        <v>44319</v>
      </c>
      <c r="B37" s="31" t="s">
        <v>118</v>
      </c>
      <c r="C37" s="30"/>
      <c r="D37" s="30">
        <v>907.51</v>
      </c>
      <c r="E37" s="30"/>
      <c r="F37" s="26">
        <v>907.51</v>
      </c>
      <c r="G37" s="95">
        <v>472.3</v>
      </c>
      <c r="H37" s="95">
        <v>57.46</v>
      </c>
      <c r="I37" s="95">
        <v>21</v>
      </c>
      <c r="J37" s="95"/>
      <c r="K37" s="95">
        <v>356.75</v>
      </c>
      <c r="L37" s="27">
        <f t="shared" si="4"/>
        <v>0</v>
      </c>
      <c r="M37" s="89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"/>
    </row>
    <row r="38" spans="1:28" s="31" customFormat="1" x14ac:dyDescent="0.2">
      <c r="A38" s="85">
        <v>44319</v>
      </c>
      <c r="B38" s="31" t="s">
        <v>115</v>
      </c>
      <c r="C38" s="30">
        <v>181.4</v>
      </c>
      <c r="D38" s="30"/>
      <c r="E38" s="30"/>
      <c r="F38" s="26"/>
      <c r="G38" s="95"/>
      <c r="H38" s="95"/>
      <c r="I38" s="95"/>
      <c r="J38" s="95"/>
      <c r="K38" s="95"/>
      <c r="L38" s="27">
        <f t="shared" si="4"/>
        <v>0</v>
      </c>
      <c r="M38" s="89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"/>
    </row>
    <row r="39" spans="1:28" s="31" customFormat="1" x14ac:dyDescent="0.2">
      <c r="A39" s="85">
        <v>44319</v>
      </c>
      <c r="B39" s="31" t="s">
        <v>116</v>
      </c>
      <c r="C39" s="30">
        <v>-5.22</v>
      </c>
      <c r="D39" s="30">
        <f>SUM(C38:C39)</f>
        <v>176.18</v>
      </c>
      <c r="E39" s="30"/>
      <c r="F39" s="26">
        <f>SUM(C38)</f>
        <v>181.4</v>
      </c>
      <c r="G39" s="95">
        <v>128</v>
      </c>
      <c r="H39" s="95"/>
      <c r="I39" s="95"/>
      <c r="J39" s="95"/>
      <c r="K39" s="95">
        <v>53.4</v>
      </c>
      <c r="L39" s="27">
        <f t="shared" si="4"/>
        <v>-5.22</v>
      </c>
      <c r="M39" s="89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>
        <v>-5.22</v>
      </c>
      <c r="AA39" s="30"/>
      <c r="AB39" s="3"/>
    </row>
    <row r="40" spans="1:28" s="31" customFormat="1" x14ac:dyDescent="0.2">
      <c r="A40" s="85">
        <v>44322</v>
      </c>
      <c r="B40" s="31" t="s">
        <v>124</v>
      </c>
      <c r="C40" s="30"/>
      <c r="D40" s="30">
        <v>-16.34</v>
      </c>
      <c r="E40" s="30"/>
      <c r="F40" s="26"/>
      <c r="G40" s="95" t="s">
        <v>26</v>
      </c>
      <c r="H40" s="95"/>
      <c r="I40" s="95"/>
      <c r="J40" s="95"/>
      <c r="K40" s="95"/>
      <c r="L40" s="27">
        <f t="shared" si="4"/>
        <v>-16.34</v>
      </c>
      <c r="M40" s="89"/>
      <c r="N40" s="30"/>
      <c r="O40" s="30"/>
      <c r="P40" s="30"/>
      <c r="Q40" s="30"/>
      <c r="R40" s="30"/>
      <c r="S40" s="30">
        <v>-16.34</v>
      </c>
      <c r="T40" s="30"/>
      <c r="U40" s="30"/>
      <c r="V40" s="30"/>
      <c r="W40" s="30"/>
      <c r="X40" s="30"/>
      <c r="Y40" s="30"/>
      <c r="Z40" s="30"/>
      <c r="AA40" s="30"/>
      <c r="AB40" s="3"/>
    </row>
    <row r="41" spans="1:28" s="31" customFormat="1" x14ac:dyDescent="0.2">
      <c r="A41" s="85">
        <v>44336</v>
      </c>
      <c r="B41" s="31" t="s">
        <v>131</v>
      </c>
      <c r="C41" s="30"/>
      <c r="D41" s="30">
        <v>-500</v>
      </c>
      <c r="E41" s="30"/>
      <c r="F41" s="26"/>
      <c r="G41" s="95"/>
      <c r="H41" s="95"/>
      <c r="I41" s="95"/>
      <c r="J41" s="95"/>
      <c r="K41" s="95"/>
      <c r="L41" s="27">
        <f t="shared" si="4"/>
        <v>-500</v>
      </c>
      <c r="M41" s="89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v>-500</v>
      </c>
      <c r="Y41" s="30"/>
      <c r="Z41" s="30"/>
      <c r="AA41" s="30"/>
      <c r="AB41" s="3"/>
    </row>
    <row r="42" spans="1:28" s="31" customFormat="1" x14ac:dyDescent="0.2">
      <c r="A42" s="85">
        <v>44346</v>
      </c>
      <c r="B42" s="31" t="s">
        <v>132</v>
      </c>
      <c r="C42" s="30"/>
      <c r="D42" s="30">
        <v>-541.85</v>
      </c>
      <c r="E42" s="30"/>
      <c r="F42" s="26"/>
      <c r="G42" s="95"/>
      <c r="H42" s="95"/>
      <c r="I42" s="95"/>
      <c r="J42" s="95"/>
      <c r="K42" s="95"/>
      <c r="L42" s="27">
        <f t="shared" si="4"/>
        <v>-541.85</v>
      </c>
      <c r="M42" s="89"/>
      <c r="N42" s="30">
        <v>-541.85</v>
      </c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"/>
    </row>
    <row r="43" spans="1:28" s="31" customFormat="1" x14ac:dyDescent="0.2">
      <c r="A43" s="85">
        <v>44348</v>
      </c>
      <c r="B43" s="31" t="s">
        <v>137</v>
      </c>
      <c r="C43" s="30">
        <v>62</v>
      </c>
      <c r="D43" s="30"/>
      <c r="E43" s="30"/>
      <c r="F43" s="26"/>
      <c r="G43" s="95"/>
      <c r="H43" s="95"/>
      <c r="I43" s="95"/>
      <c r="J43" s="95"/>
      <c r="K43" s="95"/>
      <c r="L43" s="27">
        <f t="shared" si="4"/>
        <v>0</v>
      </c>
      <c r="M43" s="89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"/>
    </row>
    <row r="44" spans="1:28" s="31" customFormat="1" x14ac:dyDescent="0.2">
      <c r="A44" s="85">
        <v>44348</v>
      </c>
      <c r="B44" s="31" t="s">
        <v>116</v>
      </c>
      <c r="C44" s="30">
        <v>-1.97</v>
      </c>
      <c r="D44" s="30">
        <v>60.03</v>
      </c>
      <c r="E44" s="30"/>
      <c r="F44" s="26">
        <v>60.03</v>
      </c>
      <c r="G44" s="95">
        <v>60.03</v>
      </c>
      <c r="H44" s="95"/>
      <c r="I44" s="95"/>
      <c r="J44" s="95"/>
      <c r="K44" s="95"/>
      <c r="L44" s="27">
        <f t="shared" si="4"/>
        <v>0</v>
      </c>
      <c r="M44" s="89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"/>
    </row>
    <row r="45" spans="1:28" s="31" customFormat="1" x14ac:dyDescent="0.2">
      <c r="A45" s="85">
        <v>44348</v>
      </c>
      <c r="B45" s="31" t="s">
        <v>118</v>
      </c>
      <c r="C45" s="30"/>
      <c r="D45" s="30">
        <v>1739.57</v>
      </c>
      <c r="E45" s="30"/>
      <c r="F45" s="26">
        <f>SUM(G45:K45)</f>
        <v>1739.5700000000002</v>
      </c>
      <c r="G45" s="95">
        <f>1075.88+0.01</f>
        <v>1075.8900000000001</v>
      </c>
      <c r="H45" s="95">
        <v>85.64</v>
      </c>
      <c r="I45" s="95">
        <v>45.64</v>
      </c>
      <c r="J45" s="95"/>
      <c r="K45" s="95">
        <v>532.4</v>
      </c>
      <c r="L45" s="27">
        <f t="shared" si="4"/>
        <v>0</v>
      </c>
      <c r="M45" s="89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"/>
    </row>
    <row r="46" spans="1:28" s="31" customFormat="1" x14ac:dyDescent="0.2">
      <c r="A46" s="85">
        <v>44354</v>
      </c>
      <c r="B46" s="31" t="s">
        <v>124</v>
      </c>
      <c r="C46" s="30"/>
      <c r="D46" s="30">
        <v>-16.34</v>
      </c>
      <c r="E46" s="30"/>
      <c r="F46" s="26"/>
      <c r="G46" s="95"/>
      <c r="H46" s="95"/>
      <c r="I46" s="95"/>
      <c r="J46" s="95"/>
      <c r="K46" s="95"/>
      <c r="L46" s="27">
        <f t="shared" si="4"/>
        <v>-16.34</v>
      </c>
      <c r="M46" s="89"/>
      <c r="N46" s="30"/>
      <c r="O46" s="30"/>
      <c r="P46" s="30"/>
      <c r="Q46" s="30"/>
      <c r="R46" s="30"/>
      <c r="S46" s="30">
        <v>-16.34</v>
      </c>
      <c r="T46" s="30"/>
      <c r="U46" s="30"/>
      <c r="V46" s="30"/>
      <c r="W46" s="30"/>
      <c r="X46" s="30"/>
      <c r="Y46" s="30"/>
      <c r="Z46" s="30"/>
      <c r="AA46" s="30"/>
      <c r="AB46" s="3"/>
    </row>
    <row r="47" spans="1:28" s="31" customFormat="1" x14ac:dyDescent="0.2">
      <c r="A47" s="85">
        <v>44361</v>
      </c>
      <c r="B47" s="31" t="s">
        <v>138</v>
      </c>
      <c r="C47" s="30"/>
      <c r="D47" s="30">
        <v>-25</v>
      </c>
      <c r="E47" s="30"/>
      <c r="F47" s="26"/>
      <c r="G47" s="95"/>
      <c r="H47" s="95"/>
      <c r="I47" s="95"/>
      <c r="J47" s="95"/>
      <c r="K47" s="95"/>
      <c r="L47" s="27">
        <f t="shared" si="4"/>
        <v>-25</v>
      </c>
      <c r="M47" s="89"/>
      <c r="N47" s="30"/>
      <c r="O47" s="30"/>
      <c r="P47" s="30"/>
      <c r="Q47" s="30">
        <f>SUM(D47)</f>
        <v>-25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"/>
    </row>
    <row r="48" spans="1:28" s="31" customFormat="1" x14ac:dyDescent="0.2">
      <c r="A48" s="85">
        <v>44362</v>
      </c>
      <c r="B48" s="31" t="s">
        <v>131</v>
      </c>
      <c r="C48" s="30"/>
      <c r="D48" s="30">
        <v>-1655</v>
      </c>
      <c r="E48" s="30"/>
      <c r="F48" s="26"/>
      <c r="G48" s="95"/>
      <c r="H48" s="95"/>
      <c r="I48" s="95"/>
      <c r="J48" s="95"/>
      <c r="K48" s="95"/>
      <c r="L48" s="27">
        <f t="shared" si="4"/>
        <v>-1655</v>
      </c>
      <c r="M48" s="89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>
        <v>-1655</v>
      </c>
      <c r="Y48" s="30"/>
      <c r="Z48" s="30"/>
      <c r="AA48" s="30"/>
      <c r="AB48" s="3"/>
    </row>
    <row r="49" spans="1:28" s="31" customFormat="1" x14ac:dyDescent="0.2">
      <c r="A49" s="85">
        <v>44363</v>
      </c>
      <c r="B49" s="31" t="s">
        <v>140</v>
      </c>
      <c r="C49" s="30"/>
      <c r="D49" s="30">
        <v>-132</v>
      </c>
      <c r="E49" s="30"/>
      <c r="F49" s="26"/>
      <c r="G49" s="95"/>
      <c r="H49" s="95"/>
      <c r="I49" s="95"/>
      <c r="J49" s="95"/>
      <c r="K49" s="95"/>
      <c r="L49" s="27">
        <f t="shared" si="4"/>
        <v>-132</v>
      </c>
      <c r="M49" s="89"/>
      <c r="N49" s="30"/>
      <c r="O49" s="30"/>
      <c r="P49" s="30"/>
      <c r="Q49" s="30"/>
      <c r="R49" s="30"/>
      <c r="S49" s="30"/>
      <c r="T49" s="30">
        <v>-132</v>
      </c>
      <c r="U49" s="30"/>
      <c r="V49" s="30"/>
      <c r="W49" s="30"/>
      <c r="X49" s="30"/>
      <c r="Y49" s="30"/>
      <c r="Z49" s="30"/>
      <c r="AA49" s="30"/>
      <c r="AB49" s="3"/>
    </row>
    <row r="50" spans="1:28" s="31" customFormat="1" x14ac:dyDescent="0.2">
      <c r="A50" s="85">
        <v>44371</v>
      </c>
      <c r="B50" s="31" t="s">
        <v>141</v>
      </c>
      <c r="C50" s="30"/>
      <c r="D50" s="30">
        <v>-190</v>
      </c>
      <c r="E50" s="30"/>
      <c r="F50" s="26"/>
      <c r="G50" s="95"/>
      <c r="H50" s="95"/>
      <c r="I50" s="95"/>
      <c r="J50" s="95"/>
      <c r="K50" s="95"/>
      <c r="L50" s="27">
        <f t="shared" si="4"/>
        <v>-190</v>
      </c>
      <c r="M50" s="89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>
        <v>-190</v>
      </c>
      <c r="Z50" s="30"/>
      <c r="AA50" s="30"/>
      <c r="AB50" s="3"/>
    </row>
    <row r="51" spans="1:28" s="31" customFormat="1" x14ac:dyDescent="0.2">
      <c r="A51" s="85">
        <v>44378</v>
      </c>
      <c r="B51" s="31" t="s">
        <v>142</v>
      </c>
      <c r="C51" s="30"/>
      <c r="D51" s="30">
        <v>-400.8</v>
      </c>
      <c r="E51" s="30"/>
      <c r="F51" s="26"/>
      <c r="G51" s="95"/>
      <c r="H51" s="95"/>
      <c r="I51" s="95"/>
      <c r="J51" s="95"/>
      <c r="K51" s="95"/>
      <c r="L51" s="27">
        <f t="shared" si="4"/>
        <v>-400.8</v>
      </c>
      <c r="M51" s="89"/>
      <c r="N51" s="30"/>
      <c r="O51" s="30"/>
      <c r="P51" s="30">
        <v>-400.8</v>
      </c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"/>
    </row>
    <row r="52" spans="1:28" s="31" customFormat="1" x14ac:dyDescent="0.2">
      <c r="A52" s="85">
        <v>44383</v>
      </c>
      <c r="B52" s="31" t="s">
        <v>115</v>
      </c>
      <c r="C52" s="30">
        <v>439.5</v>
      </c>
      <c r="D52" s="30"/>
      <c r="E52" s="30"/>
      <c r="F52" s="26">
        <f>SUM(G52:K52)</f>
        <v>439.5</v>
      </c>
      <c r="G52" s="30">
        <v>439.5</v>
      </c>
      <c r="H52" s="95"/>
      <c r="I52" s="95"/>
      <c r="J52" s="95"/>
      <c r="K52" s="95"/>
      <c r="L52" s="27">
        <f t="shared" si="4"/>
        <v>0</v>
      </c>
      <c r="M52" s="89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"/>
    </row>
    <row r="53" spans="1:28" s="31" customFormat="1" x14ac:dyDescent="0.2">
      <c r="A53" s="85">
        <v>44383</v>
      </c>
      <c r="B53" s="31" t="s">
        <v>116</v>
      </c>
      <c r="C53" s="30">
        <v>-1.9</v>
      </c>
      <c r="D53" s="30">
        <f>SUM(C52:C53)</f>
        <v>437.6</v>
      </c>
      <c r="E53" s="30"/>
      <c r="F53" s="26"/>
      <c r="G53" s="95"/>
      <c r="H53" s="95"/>
      <c r="I53" s="95"/>
      <c r="J53" s="95"/>
      <c r="K53" s="95"/>
      <c r="L53" s="27">
        <f t="shared" si="4"/>
        <v>-1.9</v>
      </c>
      <c r="M53" s="89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>
        <v>-1.9</v>
      </c>
      <c r="AA53" s="30"/>
      <c r="AB53" s="3"/>
    </row>
    <row r="54" spans="1:28" s="31" customFormat="1" x14ac:dyDescent="0.2">
      <c r="A54" s="85">
        <v>44383</v>
      </c>
      <c r="B54" s="31" t="s">
        <v>118</v>
      </c>
      <c r="C54" s="30"/>
      <c r="D54" s="30">
        <v>1741.48</v>
      </c>
      <c r="E54" s="30"/>
      <c r="F54" s="26">
        <f>SUM(G54:K54)</f>
        <v>1741.4800000000002</v>
      </c>
      <c r="G54" s="95">
        <v>1048.43</v>
      </c>
      <c r="H54" s="95">
        <v>141.15</v>
      </c>
      <c r="I54" s="95">
        <v>126.4</v>
      </c>
      <c r="J54" s="95"/>
      <c r="K54" s="95">
        <v>425.5</v>
      </c>
      <c r="L54" s="27">
        <f t="shared" si="4"/>
        <v>0</v>
      </c>
      <c r="M54" s="89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"/>
    </row>
    <row r="55" spans="1:28" s="31" customFormat="1" x14ac:dyDescent="0.2">
      <c r="A55" s="85"/>
      <c r="C55" s="30"/>
      <c r="D55" s="30"/>
      <c r="E55" s="30"/>
      <c r="F55" s="26"/>
      <c r="G55" s="95"/>
      <c r="H55" s="95"/>
      <c r="I55" s="95"/>
      <c r="J55" s="95"/>
      <c r="K55" s="95"/>
      <c r="L55" s="27">
        <f t="shared" si="4"/>
        <v>0</v>
      </c>
      <c r="M55" s="89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"/>
    </row>
    <row r="56" spans="1:28" ht="8.4" customHeight="1" x14ac:dyDescent="0.2">
      <c r="F56" s="26"/>
      <c r="G56" s="89" t="s">
        <v>26</v>
      </c>
      <c r="H56" s="89"/>
      <c r="I56" s="89"/>
      <c r="J56" s="89"/>
      <c r="K56" s="89"/>
      <c r="L56" s="27"/>
    </row>
    <row r="57" spans="1:28" s="38" customFormat="1" x14ac:dyDescent="0.2">
      <c r="A57" s="86" t="s">
        <v>59</v>
      </c>
      <c r="B57" s="33" t="s">
        <v>129</v>
      </c>
      <c r="C57" s="34"/>
      <c r="D57" s="34"/>
      <c r="E57" s="34"/>
      <c r="F57" s="35">
        <f t="shared" ref="F57:L57" si="5">SUM(F29:F56)</f>
        <v>6886.55</v>
      </c>
      <c r="G57" s="94">
        <f t="shared" si="5"/>
        <v>4448.6000000000004</v>
      </c>
      <c r="H57" s="94">
        <f t="shared" si="5"/>
        <v>493.80999999999995</v>
      </c>
      <c r="I57" s="94">
        <f t="shared" si="5"/>
        <v>248.94</v>
      </c>
      <c r="J57" s="94">
        <f t="shared" si="5"/>
        <v>0</v>
      </c>
      <c r="K57" s="94">
        <f t="shared" si="5"/>
        <v>1695.1999999999998</v>
      </c>
      <c r="L57" s="36">
        <f t="shared" si="5"/>
        <v>-3956.1200000000003</v>
      </c>
      <c r="M57" s="94"/>
      <c r="N57" s="94">
        <f t="shared" ref="N57:Z57" si="6">SUM(N29:N56)</f>
        <v>-541.85</v>
      </c>
      <c r="O57" s="94">
        <f t="shared" si="6"/>
        <v>0</v>
      </c>
      <c r="P57" s="94">
        <f t="shared" si="6"/>
        <v>-400.8</v>
      </c>
      <c r="Q57" s="94">
        <f t="shared" si="6"/>
        <v>-25</v>
      </c>
      <c r="R57" s="94">
        <f t="shared" si="6"/>
        <v>0</v>
      </c>
      <c r="S57" s="94">
        <f t="shared" si="6"/>
        <v>-49.019999999999996</v>
      </c>
      <c r="T57" s="94">
        <f t="shared" si="6"/>
        <v>-132</v>
      </c>
      <c r="U57" s="94">
        <f t="shared" si="6"/>
        <v>0</v>
      </c>
      <c r="V57" s="94">
        <f t="shared" si="6"/>
        <v>-433</v>
      </c>
      <c r="W57" s="94">
        <f t="shared" si="6"/>
        <v>-14.96</v>
      </c>
      <c r="X57" s="94">
        <f t="shared" si="6"/>
        <v>-2155</v>
      </c>
      <c r="Y57" s="94">
        <f t="shared" si="6"/>
        <v>-190</v>
      </c>
      <c r="Z57" s="94">
        <f t="shared" si="6"/>
        <v>-14.49</v>
      </c>
      <c r="AA57" s="37"/>
      <c r="AB57" s="3"/>
    </row>
    <row r="58" spans="1:28" s="38" customFormat="1" x14ac:dyDescent="0.2">
      <c r="A58" s="99"/>
      <c r="B58" s="100"/>
      <c r="C58" s="101"/>
      <c r="D58" s="101"/>
      <c r="E58" s="101"/>
      <c r="F58" s="45">
        <f>SUM(G57:K57)-F57</f>
        <v>0</v>
      </c>
      <c r="G58" s="104"/>
      <c r="H58" s="104"/>
      <c r="I58" s="104"/>
      <c r="J58" s="104"/>
      <c r="K58" s="104"/>
      <c r="L58" s="46">
        <f>SUM(M57:AA57)-L57</f>
        <v>0</v>
      </c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37"/>
      <c r="AB58" s="3"/>
    </row>
    <row r="59" spans="1:28" s="38" customFormat="1" x14ac:dyDescent="0.2">
      <c r="A59" s="99"/>
      <c r="B59" s="100"/>
      <c r="C59" s="101"/>
      <c r="D59" s="101"/>
      <c r="E59" s="101"/>
      <c r="F59" s="102"/>
      <c r="G59" s="104"/>
      <c r="H59" s="104"/>
      <c r="I59" s="104"/>
      <c r="J59" s="104"/>
      <c r="K59" s="104"/>
      <c r="L59" s="103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37"/>
      <c r="AB59" s="3"/>
    </row>
    <row r="60" spans="1:28" s="38" customFormat="1" hidden="1" x14ac:dyDescent="0.2">
      <c r="A60" s="99"/>
      <c r="B60" s="100"/>
      <c r="C60" s="101"/>
      <c r="D60" s="101"/>
      <c r="E60" s="101"/>
      <c r="F60" s="102"/>
      <c r="G60" s="104"/>
      <c r="H60" s="104"/>
      <c r="I60" s="104"/>
      <c r="J60" s="104"/>
      <c r="K60" s="104"/>
      <c r="L60" s="103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37"/>
      <c r="AB60" s="3"/>
    </row>
    <row r="61" spans="1:28" s="38" customFormat="1" hidden="1" x14ac:dyDescent="0.2">
      <c r="A61" s="99"/>
      <c r="B61" s="100"/>
      <c r="C61" s="101"/>
      <c r="D61" s="101"/>
      <c r="E61" s="101"/>
      <c r="F61" s="102"/>
      <c r="G61" s="104"/>
      <c r="H61" s="104"/>
      <c r="I61" s="104"/>
      <c r="J61" s="104"/>
      <c r="K61" s="104"/>
      <c r="L61" s="103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37"/>
      <c r="AB61" s="3"/>
    </row>
    <row r="62" spans="1:28" s="38" customFormat="1" hidden="1" x14ac:dyDescent="0.2">
      <c r="A62" s="99"/>
      <c r="B62" s="100"/>
      <c r="C62" s="101"/>
      <c r="D62" s="101"/>
      <c r="E62" s="101"/>
      <c r="F62" s="102"/>
      <c r="G62" s="104"/>
      <c r="H62" s="104"/>
      <c r="I62" s="104"/>
      <c r="J62" s="104"/>
      <c r="K62" s="104"/>
      <c r="L62" s="103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37"/>
      <c r="AB62" s="3"/>
    </row>
    <row r="63" spans="1:28" s="38" customFormat="1" hidden="1" x14ac:dyDescent="0.2">
      <c r="A63" s="99"/>
      <c r="B63" s="100"/>
      <c r="C63" s="101"/>
      <c r="D63" s="101"/>
      <c r="E63" s="101"/>
      <c r="F63" s="102"/>
      <c r="G63" s="104"/>
      <c r="H63" s="104"/>
      <c r="I63" s="104"/>
      <c r="J63" s="104"/>
      <c r="K63" s="104"/>
      <c r="L63" s="103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37"/>
      <c r="AB63" s="3"/>
    </row>
    <row r="64" spans="1:28" s="38" customFormat="1" hidden="1" x14ac:dyDescent="0.2">
      <c r="A64" s="99"/>
      <c r="B64" s="100"/>
      <c r="C64" s="101"/>
      <c r="D64" s="101"/>
      <c r="E64" s="101"/>
      <c r="F64" s="102"/>
      <c r="G64" s="104"/>
      <c r="H64" s="104"/>
      <c r="I64" s="104"/>
      <c r="J64" s="104"/>
      <c r="K64" s="104"/>
      <c r="L64" s="103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37"/>
      <c r="AB64" s="3"/>
    </row>
    <row r="65" spans="1:29" s="38" customFormat="1" hidden="1" x14ac:dyDescent="0.2">
      <c r="A65" s="86" t="s">
        <v>84</v>
      </c>
      <c r="B65" s="33" t="s">
        <v>129</v>
      </c>
      <c r="C65" s="34"/>
      <c r="D65" s="34"/>
      <c r="E65" s="34"/>
      <c r="F65" s="35">
        <f>SUM(F59:F64)</f>
        <v>0</v>
      </c>
      <c r="G65" s="94">
        <f t="shared" ref="G65:Z65" si="7">SUM(G59:G64)</f>
        <v>0</v>
      </c>
      <c r="H65" s="94">
        <f t="shared" si="7"/>
        <v>0</v>
      </c>
      <c r="I65" s="94">
        <f t="shared" si="7"/>
        <v>0</v>
      </c>
      <c r="J65" s="94">
        <f t="shared" si="7"/>
        <v>0</v>
      </c>
      <c r="K65" s="94">
        <f t="shared" si="7"/>
        <v>0</v>
      </c>
      <c r="L65" s="36">
        <f t="shared" si="7"/>
        <v>0</v>
      </c>
      <c r="M65" s="94">
        <f t="shared" si="7"/>
        <v>0</v>
      </c>
      <c r="N65" s="94">
        <f t="shared" si="7"/>
        <v>0</v>
      </c>
      <c r="O65" s="94"/>
      <c r="P65" s="94">
        <f t="shared" si="7"/>
        <v>0</v>
      </c>
      <c r="Q65" s="94"/>
      <c r="R65" s="94">
        <f t="shared" si="7"/>
        <v>0</v>
      </c>
      <c r="S65" s="94">
        <f t="shared" si="7"/>
        <v>0</v>
      </c>
      <c r="T65" s="94">
        <f t="shared" si="7"/>
        <v>0</v>
      </c>
      <c r="U65" s="94">
        <f t="shared" si="7"/>
        <v>0</v>
      </c>
      <c r="V65" s="94">
        <f t="shared" si="7"/>
        <v>0</v>
      </c>
      <c r="W65" s="94">
        <f t="shared" si="7"/>
        <v>0</v>
      </c>
      <c r="X65" s="94">
        <f t="shared" si="7"/>
        <v>0</v>
      </c>
      <c r="Y65" s="94">
        <f t="shared" si="7"/>
        <v>0</v>
      </c>
      <c r="Z65" s="94">
        <f t="shared" si="7"/>
        <v>0</v>
      </c>
      <c r="AA65" s="37"/>
      <c r="AB65" s="3"/>
    </row>
    <row r="66" spans="1:29" s="38" customFormat="1" hidden="1" x14ac:dyDescent="0.2">
      <c r="A66" s="99"/>
      <c r="B66" s="100"/>
      <c r="C66" s="101"/>
      <c r="D66" s="101"/>
      <c r="E66" s="101"/>
      <c r="F66" s="45">
        <f>SUM(G65:K65)-F65</f>
        <v>0</v>
      </c>
      <c r="G66" s="104"/>
      <c r="H66" s="104"/>
      <c r="I66" s="104"/>
      <c r="J66" s="104"/>
      <c r="K66" s="104"/>
      <c r="L66" s="46">
        <f>SUM(M65:AA65)-L65</f>
        <v>0</v>
      </c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37"/>
      <c r="AB66" s="3"/>
    </row>
    <row r="67" spans="1:29" s="38" customFormat="1" hidden="1" x14ac:dyDescent="0.2">
      <c r="A67" s="99"/>
      <c r="B67" s="100"/>
      <c r="C67" s="101"/>
      <c r="D67" s="101"/>
      <c r="E67" s="101"/>
      <c r="F67" s="102"/>
      <c r="G67" s="104"/>
      <c r="H67" s="104"/>
      <c r="I67" s="104"/>
      <c r="J67" s="104"/>
      <c r="K67" s="104"/>
      <c r="L67" s="103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37"/>
      <c r="AB67" s="3"/>
    </row>
    <row r="68" spans="1:29" s="38" customFormat="1" hidden="1" x14ac:dyDescent="0.2">
      <c r="A68" s="99"/>
      <c r="B68" s="100"/>
      <c r="C68" s="101"/>
      <c r="D68" s="101"/>
      <c r="E68" s="101"/>
      <c r="F68" s="102"/>
      <c r="G68" s="104"/>
      <c r="H68" s="104"/>
      <c r="I68" s="104"/>
      <c r="J68" s="104"/>
      <c r="K68" s="104"/>
      <c r="L68" s="103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37"/>
      <c r="AB68" s="3"/>
    </row>
    <row r="69" spans="1:29" s="38" customFormat="1" hidden="1" x14ac:dyDescent="0.2">
      <c r="A69" s="99"/>
      <c r="B69" s="100"/>
      <c r="C69" s="101"/>
      <c r="D69" s="101"/>
      <c r="E69" s="101"/>
      <c r="F69" s="102"/>
      <c r="G69" s="104"/>
      <c r="H69" s="104"/>
      <c r="I69" s="104"/>
      <c r="J69" s="104"/>
      <c r="K69" s="104"/>
      <c r="L69" s="103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37"/>
      <c r="AB69" s="3"/>
    </row>
    <row r="70" spans="1:29" s="38" customFormat="1" hidden="1" x14ac:dyDescent="0.2">
      <c r="A70" s="99"/>
      <c r="B70" s="100"/>
      <c r="C70" s="101"/>
      <c r="D70" s="101"/>
      <c r="E70" s="101"/>
      <c r="F70" s="102"/>
      <c r="G70" s="104"/>
      <c r="H70" s="104"/>
      <c r="I70" s="104"/>
      <c r="J70" s="104"/>
      <c r="K70" s="104"/>
      <c r="L70" s="103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37"/>
      <c r="AB70" s="3"/>
    </row>
    <row r="71" spans="1:29" s="38" customFormat="1" hidden="1" x14ac:dyDescent="0.2">
      <c r="A71" s="99"/>
      <c r="B71" s="100"/>
      <c r="C71" s="101"/>
      <c r="D71" s="101"/>
      <c r="E71" s="101"/>
      <c r="F71" s="102"/>
      <c r="G71" s="104"/>
      <c r="H71" s="104"/>
      <c r="I71" s="104"/>
      <c r="J71" s="104"/>
      <c r="K71" s="104"/>
      <c r="L71" s="103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37"/>
      <c r="AB71" s="3"/>
    </row>
    <row r="72" spans="1:29" s="38" customFormat="1" hidden="1" x14ac:dyDescent="0.2">
      <c r="A72" s="99"/>
      <c r="B72" s="100"/>
      <c r="C72" s="101"/>
      <c r="D72" s="101"/>
      <c r="E72" s="101"/>
      <c r="F72" s="102"/>
      <c r="G72" s="104"/>
      <c r="H72" s="104"/>
      <c r="I72" s="104"/>
      <c r="J72" s="104"/>
      <c r="K72" s="104"/>
      <c r="L72" s="103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37"/>
      <c r="AB72" s="3"/>
    </row>
    <row r="73" spans="1:29" s="38" customFormat="1" hidden="1" x14ac:dyDescent="0.2">
      <c r="A73" s="86" t="s">
        <v>97</v>
      </c>
      <c r="B73" s="33" t="s">
        <v>129</v>
      </c>
      <c r="C73" s="34"/>
      <c r="D73" s="34"/>
      <c r="E73" s="34"/>
      <c r="F73" s="35">
        <f>SUM(F67:F72)</f>
        <v>0</v>
      </c>
      <c r="G73" s="94">
        <f t="shared" ref="G73:Z73" si="8">SUM(G67:G72)</f>
        <v>0</v>
      </c>
      <c r="H73" s="94">
        <f t="shared" si="8"/>
        <v>0</v>
      </c>
      <c r="I73" s="94">
        <f t="shared" si="8"/>
        <v>0</v>
      </c>
      <c r="J73" s="94">
        <f t="shared" si="8"/>
        <v>0</v>
      </c>
      <c r="K73" s="94">
        <f t="shared" si="8"/>
        <v>0</v>
      </c>
      <c r="L73" s="36">
        <f t="shared" si="8"/>
        <v>0</v>
      </c>
      <c r="M73" s="94">
        <f t="shared" si="8"/>
        <v>0</v>
      </c>
      <c r="N73" s="94">
        <f t="shared" si="8"/>
        <v>0</v>
      </c>
      <c r="O73" s="94"/>
      <c r="P73" s="94">
        <f t="shared" si="8"/>
        <v>0</v>
      </c>
      <c r="Q73" s="94"/>
      <c r="R73" s="94">
        <f t="shared" si="8"/>
        <v>0</v>
      </c>
      <c r="S73" s="94">
        <f t="shared" si="8"/>
        <v>0</v>
      </c>
      <c r="T73" s="94">
        <f t="shared" si="8"/>
        <v>0</v>
      </c>
      <c r="U73" s="94">
        <f t="shared" si="8"/>
        <v>0</v>
      </c>
      <c r="V73" s="94">
        <f t="shared" si="8"/>
        <v>0</v>
      </c>
      <c r="W73" s="94">
        <f t="shared" si="8"/>
        <v>0</v>
      </c>
      <c r="X73" s="94">
        <f t="shared" si="8"/>
        <v>0</v>
      </c>
      <c r="Y73" s="94">
        <f t="shared" si="8"/>
        <v>0</v>
      </c>
      <c r="Z73" s="94">
        <f t="shared" si="8"/>
        <v>0</v>
      </c>
      <c r="AA73" s="37"/>
      <c r="AB73" s="3"/>
    </row>
    <row r="74" spans="1:29" s="38" customFormat="1" hidden="1" x14ac:dyDescent="0.2">
      <c r="A74" s="99"/>
      <c r="B74" s="100"/>
      <c r="C74" s="101"/>
      <c r="D74" s="101"/>
      <c r="E74" s="101"/>
      <c r="F74" s="45">
        <f>SUM(G73:K73)-F73</f>
        <v>0</v>
      </c>
      <c r="G74" s="104"/>
      <c r="H74" s="104"/>
      <c r="I74" s="104"/>
      <c r="J74" s="104"/>
      <c r="K74" s="104"/>
      <c r="L74" s="46">
        <f>SUM(M73:AA73)-L73</f>
        <v>0</v>
      </c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37"/>
      <c r="AB74" s="3"/>
    </row>
    <row r="75" spans="1:29" s="55" customFormat="1" ht="10.8" thickBot="1" x14ac:dyDescent="0.25">
      <c r="A75" s="88" t="s">
        <v>130</v>
      </c>
      <c r="C75" s="56"/>
      <c r="D75" s="56"/>
      <c r="E75" s="56"/>
      <c r="F75" s="49">
        <f t="shared" ref="F75:L75" si="9">SUM(F27,F57)</f>
        <v>13852.08</v>
      </c>
      <c r="G75" s="96">
        <f t="shared" si="9"/>
        <v>8888.5</v>
      </c>
      <c r="H75" s="96">
        <f t="shared" si="9"/>
        <v>916.83999999999992</v>
      </c>
      <c r="I75" s="96">
        <f t="shared" si="9"/>
        <v>341.34000000000003</v>
      </c>
      <c r="J75" s="96">
        <f t="shared" si="9"/>
        <v>840.45</v>
      </c>
      <c r="K75" s="96">
        <f t="shared" si="9"/>
        <v>2864.95</v>
      </c>
      <c r="L75" s="50">
        <f t="shared" si="9"/>
        <v>-6954.41</v>
      </c>
      <c r="M75" s="96"/>
      <c r="N75" s="96">
        <f t="shared" ref="N75:Z75" si="10">SUM(N27,N57)</f>
        <v>-907.21</v>
      </c>
      <c r="O75" s="96">
        <f t="shared" si="10"/>
        <v>0</v>
      </c>
      <c r="P75" s="96">
        <f t="shared" si="10"/>
        <v>-2501.8000000000002</v>
      </c>
      <c r="Q75" s="96">
        <f t="shared" si="10"/>
        <v>-25</v>
      </c>
      <c r="R75" s="96">
        <f t="shared" si="10"/>
        <v>0</v>
      </c>
      <c r="S75" s="96">
        <f t="shared" si="10"/>
        <v>-96.69</v>
      </c>
      <c r="T75" s="96">
        <f t="shared" si="10"/>
        <v>-132</v>
      </c>
      <c r="U75" s="96">
        <f t="shared" si="10"/>
        <v>-430</v>
      </c>
      <c r="V75" s="96">
        <f t="shared" si="10"/>
        <v>-433</v>
      </c>
      <c r="W75" s="96">
        <f t="shared" si="10"/>
        <v>-34.96</v>
      </c>
      <c r="X75" s="96">
        <f t="shared" si="10"/>
        <v>-2155</v>
      </c>
      <c r="Y75" s="96">
        <f t="shared" si="10"/>
        <v>-190</v>
      </c>
      <c r="Z75" s="96">
        <f t="shared" si="10"/>
        <v>-48.75</v>
      </c>
      <c r="AA75" s="37"/>
      <c r="AB75" s="56"/>
      <c r="AC75" s="38"/>
    </row>
    <row r="76" spans="1:29" s="31" customFormat="1" ht="10.8" hidden="1" thickTop="1" x14ac:dyDescent="0.2">
      <c r="A76" s="85"/>
      <c r="C76" s="30"/>
      <c r="D76" s="30"/>
      <c r="E76" s="30"/>
      <c r="F76" s="37">
        <f>SUM(G133:K133)-F133</f>
        <v>0</v>
      </c>
      <c r="G76" s="37"/>
      <c r="H76" s="37"/>
      <c r="I76" s="37"/>
      <c r="J76" s="37"/>
      <c r="K76" s="37"/>
      <c r="L76" s="30">
        <f>SUM(N133:Z133)-L133</f>
        <v>0</v>
      </c>
      <c r="M76" s="9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"/>
      <c r="AC76" s="38"/>
    </row>
    <row r="77" spans="1:29" s="31" customFormat="1" ht="10.8" hidden="1" thickTop="1" x14ac:dyDescent="0.2">
      <c r="A77" s="85"/>
      <c r="C77" s="30"/>
      <c r="D77" s="30"/>
      <c r="E77" s="30"/>
      <c r="F77" s="26">
        <f t="shared" ref="F77:F91" si="11">SUM(G77:K77)</f>
        <v>0</v>
      </c>
      <c r="G77" s="95"/>
      <c r="H77" s="95"/>
      <c r="I77" s="95"/>
      <c r="J77" s="95"/>
      <c r="K77" s="95"/>
      <c r="L77" s="27">
        <f t="shared" ref="L77:L91" si="12">SUM(N77:AA77)</f>
        <v>0</v>
      </c>
      <c r="M77" s="89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">
        <f t="shared" ref="AB77:AB82" si="13">SUM($F77,$L77)-$D77</f>
        <v>0</v>
      </c>
    </row>
    <row r="78" spans="1:29" s="31" customFormat="1" ht="10.8" hidden="1" thickTop="1" x14ac:dyDescent="0.2">
      <c r="A78" s="85"/>
      <c r="C78" s="30"/>
      <c r="D78" s="30"/>
      <c r="E78" s="30"/>
      <c r="F78" s="26">
        <f t="shared" si="11"/>
        <v>0</v>
      </c>
      <c r="G78" s="95"/>
      <c r="H78" s="95"/>
      <c r="I78" s="95"/>
      <c r="J78" s="95"/>
      <c r="K78" s="95"/>
      <c r="L78" s="27">
        <f t="shared" si="12"/>
        <v>0</v>
      </c>
      <c r="M78" s="89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">
        <f t="shared" si="13"/>
        <v>0</v>
      </c>
    </row>
    <row r="79" spans="1:29" s="31" customFormat="1" ht="10.8" hidden="1" thickTop="1" x14ac:dyDescent="0.2">
      <c r="A79" s="85"/>
      <c r="B79" s="2"/>
      <c r="C79" s="3"/>
      <c r="D79" s="30"/>
      <c r="E79" s="30"/>
      <c r="F79" s="26">
        <f t="shared" si="11"/>
        <v>0</v>
      </c>
      <c r="G79" s="95"/>
      <c r="H79" s="95"/>
      <c r="I79" s="95"/>
      <c r="J79" s="95"/>
      <c r="K79" s="95"/>
      <c r="L79" s="27">
        <f t="shared" si="12"/>
        <v>0</v>
      </c>
      <c r="M79" s="89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">
        <f t="shared" si="13"/>
        <v>0</v>
      </c>
    </row>
    <row r="80" spans="1:29" s="31" customFormat="1" ht="10.8" hidden="1" thickTop="1" x14ac:dyDescent="0.2">
      <c r="A80" s="85"/>
      <c r="C80" s="30"/>
      <c r="D80" s="30"/>
      <c r="E80" s="30"/>
      <c r="F80" s="26">
        <f t="shared" si="11"/>
        <v>0</v>
      </c>
      <c r="G80" s="95"/>
      <c r="H80" s="95"/>
      <c r="I80" s="95"/>
      <c r="J80" s="95"/>
      <c r="K80" s="95"/>
      <c r="L80" s="27">
        <f t="shared" si="12"/>
        <v>0</v>
      </c>
      <c r="M80" s="89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">
        <f t="shared" si="13"/>
        <v>0</v>
      </c>
    </row>
    <row r="81" spans="1:28" s="31" customFormat="1" ht="10.8" hidden="1" thickTop="1" x14ac:dyDescent="0.2">
      <c r="A81" s="85"/>
      <c r="B81" s="2"/>
      <c r="C81" s="3"/>
      <c r="D81" s="30"/>
      <c r="E81" s="30"/>
      <c r="F81" s="26">
        <f t="shared" si="11"/>
        <v>0</v>
      </c>
      <c r="G81" s="95"/>
      <c r="H81" s="95"/>
      <c r="I81" s="95"/>
      <c r="J81" s="95"/>
      <c r="K81" s="95"/>
      <c r="L81" s="27">
        <f t="shared" si="12"/>
        <v>0</v>
      </c>
      <c r="M81" s="89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">
        <f t="shared" si="13"/>
        <v>0</v>
      </c>
    </row>
    <row r="82" spans="1:28" s="31" customFormat="1" ht="10.8" hidden="1" thickTop="1" x14ac:dyDescent="0.2">
      <c r="A82" s="85"/>
      <c r="C82" s="30"/>
      <c r="D82" s="30"/>
      <c r="E82" s="30"/>
      <c r="F82" s="26">
        <f t="shared" si="11"/>
        <v>0</v>
      </c>
      <c r="G82" s="95"/>
      <c r="H82" s="95"/>
      <c r="I82" s="95"/>
      <c r="J82" s="95"/>
      <c r="K82" s="95"/>
      <c r="L82" s="27">
        <f t="shared" si="12"/>
        <v>0</v>
      </c>
      <c r="M82" s="89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">
        <f t="shared" si="13"/>
        <v>0</v>
      </c>
    </row>
    <row r="83" spans="1:28" s="31" customFormat="1" ht="10.8" hidden="1" thickTop="1" x14ac:dyDescent="0.2">
      <c r="A83" s="85"/>
      <c r="C83" s="30"/>
      <c r="D83" s="30"/>
      <c r="E83" s="30"/>
      <c r="F83" s="26">
        <f t="shared" si="11"/>
        <v>0</v>
      </c>
      <c r="G83" s="95"/>
      <c r="H83" s="95"/>
      <c r="I83" s="95"/>
      <c r="J83" s="95"/>
      <c r="K83" s="95"/>
      <c r="L83" s="27">
        <f t="shared" si="12"/>
        <v>0</v>
      </c>
      <c r="M83" s="89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">
        <f>SUM($F83,$L83)-$C83</f>
        <v>0</v>
      </c>
    </row>
    <row r="84" spans="1:28" s="31" customFormat="1" ht="10.8" hidden="1" thickTop="1" x14ac:dyDescent="0.2">
      <c r="A84" s="85"/>
      <c r="C84" s="30"/>
      <c r="D84" s="30"/>
      <c r="E84" s="30"/>
      <c r="F84" s="26">
        <f t="shared" si="11"/>
        <v>0</v>
      </c>
      <c r="G84" s="95"/>
      <c r="H84" s="95"/>
      <c r="I84" s="95"/>
      <c r="J84" s="95"/>
      <c r="K84" s="95"/>
      <c r="L84" s="27">
        <f t="shared" si="12"/>
        <v>0</v>
      </c>
      <c r="M84" s="89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">
        <f>SUM($F84,$L84)-$C84</f>
        <v>0</v>
      </c>
    </row>
    <row r="85" spans="1:28" s="31" customFormat="1" ht="10.8" hidden="1" thickTop="1" x14ac:dyDescent="0.2">
      <c r="A85" s="85"/>
      <c r="C85" s="30"/>
      <c r="D85" s="30"/>
      <c r="E85" s="30"/>
      <c r="F85" s="26">
        <f t="shared" si="11"/>
        <v>0</v>
      </c>
      <c r="G85" s="95"/>
      <c r="H85" s="95"/>
      <c r="I85" s="95"/>
      <c r="J85" s="95"/>
      <c r="K85" s="95"/>
      <c r="L85" s="27">
        <f t="shared" si="12"/>
        <v>0</v>
      </c>
      <c r="M85" s="89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">
        <f>SUM($F85,$L85)-$C85</f>
        <v>0</v>
      </c>
    </row>
    <row r="86" spans="1:28" s="31" customFormat="1" ht="10.8" hidden="1" thickTop="1" x14ac:dyDescent="0.2">
      <c r="A86" s="85"/>
      <c r="C86" s="30"/>
      <c r="D86" s="30"/>
      <c r="E86" s="30"/>
      <c r="F86" s="26">
        <f t="shared" si="11"/>
        <v>0</v>
      </c>
      <c r="G86" s="95"/>
      <c r="H86" s="95"/>
      <c r="I86" s="95"/>
      <c r="J86" s="95"/>
      <c r="K86" s="95"/>
      <c r="L86" s="27">
        <f t="shared" si="12"/>
        <v>0</v>
      </c>
      <c r="M86" s="89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">
        <f>SUM($F86,$L86)-$C86</f>
        <v>0</v>
      </c>
    </row>
    <row r="87" spans="1:28" s="31" customFormat="1" ht="10.8" hidden="1" thickTop="1" x14ac:dyDescent="0.2">
      <c r="A87" s="85"/>
      <c r="C87" s="30"/>
      <c r="D87" s="30"/>
      <c r="E87" s="30"/>
      <c r="F87" s="26">
        <f t="shared" si="11"/>
        <v>0</v>
      </c>
      <c r="G87" s="95"/>
      <c r="H87" s="95"/>
      <c r="I87" s="95"/>
      <c r="J87" s="95"/>
      <c r="K87" s="95"/>
      <c r="L87" s="27">
        <f t="shared" si="12"/>
        <v>0</v>
      </c>
      <c r="M87" s="89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">
        <f>SUM($F87,$L87)-$D87</f>
        <v>0</v>
      </c>
    </row>
    <row r="88" spans="1:28" s="31" customFormat="1" ht="10.8" hidden="1" thickTop="1" x14ac:dyDescent="0.2">
      <c r="A88" s="85"/>
      <c r="C88" s="30"/>
      <c r="D88" s="30"/>
      <c r="E88" s="30"/>
      <c r="F88" s="26">
        <f t="shared" si="11"/>
        <v>0</v>
      </c>
      <c r="G88" s="95"/>
      <c r="H88" s="95"/>
      <c r="I88" s="95"/>
      <c r="J88" s="95"/>
      <c r="K88" s="95"/>
      <c r="L88" s="27">
        <f t="shared" si="12"/>
        <v>0</v>
      </c>
      <c r="M88" s="89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">
        <f>SUM($F88,$L88)-$D88</f>
        <v>0</v>
      </c>
    </row>
    <row r="89" spans="1:28" s="31" customFormat="1" ht="10.8" hidden="1" thickTop="1" x14ac:dyDescent="0.2">
      <c r="A89" s="85"/>
      <c r="B89" s="40"/>
      <c r="C89" s="41"/>
      <c r="D89" s="30"/>
      <c r="E89" s="30"/>
      <c r="F89" s="26">
        <f t="shared" si="11"/>
        <v>0</v>
      </c>
      <c r="G89" s="95"/>
      <c r="H89" s="95"/>
      <c r="I89" s="95"/>
      <c r="J89" s="95"/>
      <c r="K89" s="95"/>
      <c r="L89" s="27">
        <f t="shared" si="12"/>
        <v>0</v>
      </c>
      <c r="M89" s="89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">
        <f>SUM($F89,$L89)-$D89</f>
        <v>0</v>
      </c>
    </row>
    <row r="90" spans="1:28" s="31" customFormat="1" ht="10.8" hidden="1" thickTop="1" x14ac:dyDescent="0.2">
      <c r="A90" s="85"/>
      <c r="C90" s="30"/>
      <c r="D90" s="30"/>
      <c r="E90" s="30"/>
      <c r="F90" s="26">
        <f t="shared" si="11"/>
        <v>0</v>
      </c>
      <c r="G90" s="95"/>
      <c r="H90" s="95"/>
      <c r="I90" s="95"/>
      <c r="J90" s="95"/>
      <c r="K90" s="95"/>
      <c r="L90" s="27">
        <f t="shared" si="12"/>
        <v>0</v>
      </c>
      <c r="M90" s="89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">
        <f>SUM($F90,$L90)-$D90</f>
        <v>0</v>
      </c>
    </row>
    <row r="91" spans="1:28" s="31" customFormat="1" ht="10.8" hidden="1" thickTop="1" x14ac:dyDescent="0.2">
      <c r="A91" s="85"/>
      <c r="C91" s="30"/>
      <c r="D91" s="30"/>
      <c r="E91" s="30"/>
      <c r="F91" s="26">
        <f t="shared" si="11"/>
        <v>0</v>
      </c>
      <c r="G91" s="95"/>
      <c r="H91" s="95"/>
      <c r="I91" s="95"/>
      <c r="J91" s="95"/>
      <c r="K91" s="95"/>
      <c r="L91" s="27">
        <f t="shared" si="12"/>
        <v>0</v>
      </c>
      <c r="M91" s="89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"/>
      <c r="Z91" s="3"/>
      <c r="AA91" s="30"/>
      <c r="AB91" s="3">
        <f>SUM($F91,$L91)-$D91</f>
        <v>0</v>
      </c>
    </row>
    <row r="92" spans="1:28" ht="8.4" hidden="1" customHeight="1" thickTop="1" x14ac:dyDescent="0.2">
      <c r="F92" s="26"/>
      <c r="G92" s="89" t="s">
        <v>26</v>
      </c>
      <c r="H92" s="89"/>
      <c r="I92" s="89"/>
      <c r="J92" s="89"/>
      <c r="K92" s="89"/>
      <c r="L92" s="27"/>
    </row>
    <row r="93" spans="1:28" s="38" customFormat="1" ht="10.8" hidden="1" thickTop="1" x14ac:dyDescent="0.2">
      <c r="A93" s="86" t="s">
        <v>59</v>
      </c>
      <c r="B93" s="33"/>
      <c r="C93" s="34"/>
      <c r="D93" s="34"/>
      <c r="E93" s="34"/>
      <c r="F93" s="35">
        <f t="shared" ref="F93:L93" si="14">SUM(F75:F92)</f>
        <v>13852.08</v>
      </c>
      <c r="G93" s="94">
        <f t="shared" si="14"/>
        <v>8888.5</v>
      </c>
      <c r="H93" s="94">
        <f t="shared" si="14"/>
        <v>916.83999999999992</v>
      </c>
      <c r="I93" s="94">
        <f t="shared" si="14"/>
        <v>341.34000000000003</v>
      </c>
      <c r="J93" s="94">
        <f t="shared" si="14"/>
        <v>840.45</v>
      </c>
      <c r="K93" s="94">
        <f t="shared" si="14"/>
        <v>2864.95</v>
      </c>
      <c r="L93" s="36">
        <f t="shared" si="14"/>
        <v>-6954.41</v>
      </c>
      <c r="M93" s="94"/>
      <c r="N93" s="34">
        <f>SUM(N75:N92)</f>
        <v>-907.21</v>
      </c>
      <c r="O93" s="34"/>
      <c r="P93" s="34">
        <f t="shared" ref="P93:Z93" si="15">SUM(P75:P92)</f>
        <v>-2501.8000000000002</v>
      </c>
      <c r="Q93" s="34"/>
      <c r="R93" s="34">
        <f t="shared" si="15"/>
        <v>0</v>
      </c>
      <c r="S93" s="34">
        <f t="shared" si="15"/>
        <v>-96.69</v>
      </c>
      <c r="T93" s="34">
        <f t="shared" si="15"/>
        <v>-132</v>
      </c>
      <c r="U93" s="34">
        <f t="shared" si="15"/>
        <v>-430</v>
      </c>
      <c r="V93" s="34">
        <f t="shared" si="15"/>
        <v>-433</v>
      </c>
      <c r="W93" s="34">
        <f t="shared" si="15"/>
        <v>-34.96</v>
      </c>
      <c r="X93" s="34">
        <f t="shared" si="15"/>
        <v>-2155</v>
      </c>
      <c r="Y93" s="34">
        <f t="shared" si="15"/>
        <v>-190</v>
      </c>
      <c r="Z93" s="34">
        <f t="shared" si="15"/>
        <v>-48.75</v>
      </c>
      <c r="AA93" s="37"/>
      <c r="AB93" s="3"/>
    </row>
    <row r="94" spans="1:28" ht="8.4" hidden="1" customHeight="1" thickTop="1" x14ac:dyDescent="0.2">
      <c r="F94" s="26"/>
      <c r="G94" s="89" t="s">
        <v>26</v>
      </c>
      <c r="H94" s="89"/>
      <c r="I94" s="89"/>
      <c r="J94" s="89"/>
      <c r="K94" s="89"/>
      <c r="L94" s="27"/>
    </row>
    <row r="95" spans="1:28" ht="10.8" hidden="1" thickTop="1" x14ac:dyDescent="0.2">
      <c r="E95" s="30"/>
      <c r="F95" s="26">
        <f t="shared" ref="F95:F118" si="16">SUM(G95:K95)</f>
        <v>0</v>
      </c>
      <c r="G95" s="95"/>
      <c r="H95" s="95"/>
      <c r="I95" s="95"/>
      <c r="J95" s="95"/>
      <c r="K95" s="95"/>
      <c r="L95" s="27">
        <f t="shared" ref="L95:L118" si="17">SUM(N95:AA95)</f>
        <v>0</v>
      </c>
      <c r="N95" s="2"/>
      <c r="O95" s="2"/>
      <c r="P95" s="2"/>
      <c r="Q95" s="2"/>
      <c r="R95" s="2"/>
      <c r="S95" s="2"/>
      <c r="T95" s="2"/>
      <c r="U95" s="2"/>
      <c r="V95" s="2"/>
      <c r="W95" s="2"/>
      <c r="AA95" s="2"/>
      <c r="AB95" s="3">
        <f>SUM($F95,$L95)-$D95</f>
        <v>0</v>
      </c>
    </row>
    <row r="96" spans="1:28" ht="10.8" hidden="1" thickTop="1" x14ac:dyDescent="0.2">
      <c r="E96" s="30"/>
      <c r="F96" s="26">
        <f t="shared" si="16"/>
        <v>0</v>
      </c>
      <c r="G96" s="95"/>
      <c r="H96" s="95"/>
      <c r="I96" s="95"/>
      <c r="J96" s="95"/>
      <c r="K96" s="95"/>
      <c r="L96" s="27">
        <f t="shared" si="17"/>
        <v>0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AA96" s="2"/>
      <c r="AB96" s="3">
        <f>SUM($F96,$L96)-$C96</f>
        <v>0</v>
      </c>
    </row>
    <row r="97" spans="1:28" ht="10.8" hidden="1" thickTop="1" x14ac:dyDescent="0.2">
      <c r="D97" s="30"/>
      <c r="E97" s="30"/>
      <c r="F97" s="26">
        <f t="shared" si="16"/>
        <v>0</v>
      </c>
      <c r="G97" s="95"/>
      <c r="H97" s="95"/>
      <c r="I97" s="95"/>
      <c r="J97" s="95"/>
      <c r="K97" s="95"/>
      <c r="L97" s="27">
        <f t="shared" si="17"/>
        <v>0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AA97" s="2"/>
      <c r="AB97" s="3"/>
    </row>
    <row r="98" spans="1:28" ht="10.8" hidden="1" thickTop="1" x14ac:dyDescent="0.2">
      <c r="E98" s="30"/>
      <c r="F98" s="26">
        <f t="shared" si="16"/>
        <v>0</v>
      </c>
      <c r="G98" s="95"/>
      <c r="H98" s="95"/>
      <c r="I98" s="95"/>
      <c r="J98" s="95"/>
      <c r="K98" s="95"/>
      <c r="L98" s="27">
        <f t="shared" si="17"/>
        <v>0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AA98" s="2"/>
      <c r="AB98" s="3">
        <f>SUM($F98,$L98)-$D98</f>
        <v>0</v>
      </c>
    </row>
    <row r="99" spans="1:28" ht="10.8" hidden="1" thickTop="1" x14ac:dyDescent="0.2">
      <c r="E99" s="30"/>
      <c r="F99" s="26">
        <f t="shared" si="16"/>
        <v>0</v>
      </c>
      <c r="G99" s="95"/>
      <c r="H99" s="95"/>
      <c r="I99" s="95"/>
      <c r="J99" s="95"/>
      <c r="K99" s="95"/>
      <c r="L99" s="27">
        <f t="shared" si="17"/>
        <v>0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AA99" s="2"/>
      <c r="AB99" s="3">
        <f>SUM($F99,$L99)-$D99</f>
        <v>0</v>
      </c>
    </row>
    <row r="100" spans="1:28" ht="10.8" hidden="1" thickTop="1" x14ac:dyDescent="0.2">
      <c r="E100" s="30"/>
      <c r="F100" s="26">
        <f t="shared" si="16"/>
        <v>0</v>
      </c>
      <c r="G100" s="95"/>
      <c r="H100" s="95"/>
      <c r="I100" s="95"/>
      <c r="J100" s="95"/>
      <c r="K100" s="95"/>
      <c r="L100" s="27">
        <f t="shared" si="17"/>
        <v>0</v>
      </c>
      <c r="N100" s="2"/>
      <c r="O100" s="2"/>
      <c r="P100" s="2"/>
      <c r="Q100" s="2"/>
      <c r="R100" s="2"/>
      <c r="S100" s="2"/>
      <c r="U100" s="2"/>
      <c r="V100" s="2"/>
      <c r="W100" s="2"/>
      <c r="X100" s="2"/>
      <c r="Y100" s="2"/>
      <c r="AA100" s="2"/>
      <c r="AB100" s="3">
        <f>SUM($F100,$L100)-$D100</f>
        <v>0</v>
      </c>
    </row>
    <row r="101" spans="1:28" ht="10.8" hidden="1" thickTop="1" x14ac:dyDescent="0.2">
      <c r="E101" s="30"/>
      <c r="F101" s="26">
        <f t="shared" si="16"/>
        <v>0</v>
      </c>
      <c r="G101" s="95"/>
      <c r="H101" s="95"/>
      <c r="I101" s="95"/>
      <c r="J101" s="95"/>
      <c r="K101" s="95"/>
      <c r="L101" s="27">
        <f t="shared" si="17"/>
        <v>0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AA101" s="2"/>
      <c r="AB101" s="3">
        <f>SUM($F101,$L101)-$D101</f>
        <v>0</v>
      </c>
    </row>
    <row r="102" spans="1:28" ht="10.8" hidden="1" thickTop="1" x14ac:dyDescent="0.2">
      <c r="E102" s="30"/>
      <c r="F102" s="26">
        <f t="shared" si="16"/>
        <v>0</v>
      </c>
      <c r="G102" s="95"/>
      <c r="H102" s="95"/>
      <c r="I102" s="95"/>
      <c r="J102" s="95"/>
      <c r="K102" s="95"/>
      <c r="L102" s="27">
        <f t="shared" si="17"/>
        <v>0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AA102" s="2"/>
      <c r="AB102" s="3">
        <f>SUM($F102,$L102)-$C102</f>
        <v>0</v>
      </c>
    </row>
    <row r="103" spans="1:28" ht="10.8" hidden="1" thickTop="1" x14ac:dyDescent="0.2">
      <c r="D103" s="30"/>
      <c r="E103" s="30"/>
      <c r="F103" s="26">
        <f t="shared" si="16"/>
        <v>0</v>
      </c>
      <c r="G103" s="95"/>
      <c r="H103" s="95"/>
      <c r="I103" s="95"/>
      <c r="J103" s="95"/>
      <c r="K103" s="95"/>
      <c r="L103" s="27">
        <f t="shared" si="17"/>
        <v>0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AA103" s="2"/>
      <c r="AB103" s="3"/>
    </row>
    <row r="104" spans="1:28" ht="10.8" hidden="1" thickTop="1" x14ac:dyDescent="0.2">
      <c r="E104" s="30"/>
      <c r="F104" s="26">
        <f t="shared" si="16"/>
        <v>0</v>
      </c>
      <c r="G104" s="95"/>
      <c r="H104" s="95"/>
      <c r="I104" s="95"/>
      <c r="J104" s="95"/>
      <c r="K104" s="95"/>
      <c r="L104" s="27">
        <f t="shared" si="17"/>
        <v>0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AA104" s="2"/>
      <c r="AB104" s="3">
        <f>SUM($F104,$L104)-$D104</f>
        <v>0</v>
      </c>
    </row>
    <row r="105" spans="1:28" ht="10.8" hidden="1" thickTop="1" x14ac:dyDescent="0.2">
      <c r="E105" s="30"/>
      <c r="F105" s="26">
        <f t="shared" si="16"/>
        <v>0</v>
      </c>
      <c r="G105" s="95"/>
      <c r="H105" s="95"/>
      <c r="I105" s="95"/>
      <c r="J105" s="95"/>
      <c r="K105" s="95"/>
      <c r="L105" s="27">
        <f t="shared" si="17"/>
        <v>0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AA105" s="2"/>
      <c r="AB105" s="3">
        <f>SUM($F105,$L105)-$D105</f>
        <v>0</v>
      </c>
    </row>
    <row r="106" spans="1:28" ht="10.8" hidden="1" thickTop="1" x14ac:dyDescent="0.2">
      <c r="D106" s="30"/>
      <c r="E106" s="30"/>
      <c r="F106" s="26">
        <f t="shared" si="16"/>
        <v>0</v>
      </c>
      <c r="G106" s="95"/>
      <c r="H106" s="95"/>
      <c r="I106" s="95"/>
      <c r="J106" s="95"/>
      <c r="K106" s="95"/>
      <c r="L106" s="27">
        <f t="shared" si="17"/>
        <v>0</v>
      </c>
      <c r="N106" s="2"/>
      <c r="O106" s="2"/>
      <c r="P106" s="2"/>
      <c r="Q106" s="2"/>
      <c r="R106" s="2"/>
      <c r="S106" s="2"/>
      <c r="T106" s="2"/>
      <c r="V106" s="2"/>
      <c r="W106" s="2"/>
      <c r="X106" s="2"/>
      <c r="Y106" s="2"/>
      <c r="AA106" s="2"/>
      <c r="AB106" s="3">
        <f>SUM($F106,$L106)-$D106</f>
        <v>0</v>
      </c>
    </row>
    <row r="107" spans="1:28" ht="10.8" hidden="1" thickTop="1" x14ac:dyDescent="0.2">
      <c r="D107" s="30"/>
      <c r="E107" s="30"/>
      <c r="F107" s="26">
        <f t="shared" si="16"/>
        <v>0</v>
      </c>
      <c r="G107" s="95"/>
      <c r="H107" s="95"/>
      <c r="I107" s="95"/>
      <c r="J107" s="95"/>
      <c r="K107" s="95"/>
      <c r="L107" s="27">
        <f t="shared" si="17"/>
        <v>0</v>
      </c>
      <c r="N107" s="2"/>
      <c r="O107" s="2"/>
      <c r="S107" s="2"/>
      <c r="T107" s="2"/>
      <c r="U107" s="2"/>
      <c r="V107" s="2"/>
      <c r="W107" s="2"/>
      <c r="X107" s="2"/>
      <c r="Y107" s="2"/>
      <c r="AA107" s="2"/>
      <c r="AB107" s="3">
        <f>SUM($F107,$L107)-$D107</f>
        <v>0</v>
      </c>
    </row>
    <row r="108" spans="1:28" s="31" customFormat="1" ht="10.8" hidden="1" thickTop="1" x14ac:dyDescent="0.2">
      <c r="A108" s="85"/>
      <c r="B108" s="2"/>
      <c r="C108" s="3"/>
      <c r="D108" s="30"/>
      <c r="E108" s="30"/>
      <c r="F108" s="26">
        <f t="shared" si="16"/>
        <v>0</v>
      </c>
      <c r="G108" s="95"/>
      <c r="H108" s="95"/>
      <c r="I108" s="95"/>
      <c r="J108" s="95"/>
      <c r="K108" s="95"/>
      <c r="L108" s="27">
        <f t="shared" si="17"/>
        <v>0</v>
      </c>
      <c r="M108" s="89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"/>
      <c r="AA108" s="30"/>
      <c r="AB108" s="3">
        <f>SUM($F108,$L108)-$C108</f>
        <v>0</v>
      </c>
    </row>
    <row r="109" spans="1:28" s="31" customFormat="1" ht="10.8" hidden="1" thickTop="1" x14ac:dyDescent="0.2">
      <c r="A109" s="85"/>
      <c r="B109" s="2"/>
      <c r="C109" s="3"/>
      <c r="D109" s="30"/>
      <c r="E109" s="30"/>
      <c r="F109" s="26">
        <f t="shared" si="16"/>
        <v>0</v>
      </c>
      <c r="G109" s="95"/>
      <c r="H109" s="95"/>
      <c r="I109" s="95"/>
      <c r="J109" s="95"/>
      <c r="K109" s="95"/>
      <c r="L109" s="27">
        <f t="shared" si="17"/>
        <v>0</v>
      </c>
      <c r="M109" s="89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"/>
    </row>
    <row r="110" spans="1:28" s="31" customFormat="1" ht="10.8" hidden="1" thickTop="1" x14ac:dyDescent="0.2">
      <c r="A110" s="85"/>
      <c r="B110" s="2"/>
      <c r="C110" s="3"/>
      <c r="D110" s="30"/>
      <c r="E110" s="30"/>
      <c r="F110" s="26">
        <f t="shared" si="16"/>
        <v>0</v>
      </c>
      <c r="G110" s="95"/>
      <c r="H110" s="95"/>
      <c r="I110" s="95"/>
      <c r="J110" s="95"/>
      <c r="K110" s="95"/>
      <c r="L110" s="27">
        <f t="shared" si="17"/>
        <v>0</v>
      </c>
      <c r="M110" s="89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">
        <f>SUM($F110,$L110)-$D110</f>
        <v>0</v>
      </c>
    </row>
    <row r="111" spans="1:28" s="31" customFormat="1" ht="10.8" hidden="1" thickTop="1" x14ac:dyDescent="0.2">
      <c r="A111" s="85"/>
      <c r="B111" s="2"/>
      <c r="C111" s="3"/>
      <c r="D111" s="30"/>
      <c r="E111" s="30"/>
      <c r="F111" s="26">
        <f t="shared" si="16"/>
        <v>0</v>
      </c>
      <c r="G111" s="95"/>
      <c r="H111" s="95"/>
      <c r="I111" s="95"/>
      <c r="J111" s="95"/>
      <c r="K111" s="95"/>
      <c r="L111" s="27">
        <f t="shared" si="17"/>
        <v>0</v>
      </c>
      <c r="M111" s="89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">
        <f>SUM($F111,$L111)-$D111</f>
        <v>0</v>
      </c>
    </row>
    <row r="112" spans="1:28" s="31" customFormat="1" ht="10.8" hidden="1" thickTop="1" x14ac:dyDescent="0.2">
      <c r="A112" s="85"/>
      <c r="B112" s="2"/>
      <c r="C112" s="3"/>
      <c r="D112" s="30"/>
      <c r="E112" s="30"/>
      <c r="F112" s="26">
        <f t="shared" si="16"/>
        <v>0</v>
      </c>
      <c r="G112" s="95"/>
      <c r="H112" s="95"/>
      <c r="I112" s="95"/>
      <c r="J112" s="95"/>
      <c r="K112" s="95"/>
      <c r="L112" s="27">
        <f t="shared" si="17"/>
        <v>0</v>
      </c>
      <c r="M112" s="89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">
        <f>SUM($F112,$L112)-$D112</f>
        <v>0</v>
      </c>
    </row>
    <row r="113" spans="1:28" s="31" customFormat="1" ht="10.8" hidden="1" thickTop="1" x14ac:dyDescent="0.2">
      <c r="A113" s="85"/>
      <c r="B113" s="2"/>
      <c r="C113" s="3"/>
      <c r="D113" s="30"/>
      <c r="E113" s="30"/>
      <c r="F113" s="26">
        <f t="shared" si="16"/>
        <v>0</v>
      </c>
      <c r="G113" s="95"/>
      <c r="H113" s="95"/>
      <c r="I113" s="95"/>
      <c r="J113" s="95"/>
      <c r="K113" s="95"/>
      <c r="L113" s="27">
        <f t="shared" si="17"/>
        <v>0</v>
      </c>
      <c r="M113" s="89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"/>
    </row>
    <row r="114" spans="1:28" s="31" customFormat="1" ht="10.8" hidden="1" thickTop="1" x14ac:dyDescent="0.2">
      <c r="A114" s="85"/>
      <c r="B114" s="2"/>
      <c r="C114" s="3"/>
      <c r="D114" s="30"/>
      <c r="E114" s="30"/>
      <c r="F114" s="26">
        <f t="shared" si="16"/>
        <v>0</v>
      </c>
      <c r="G114" s="95"/>
      <c r="H114" s="95"/>
      <c r="I114" s="95"/>
      <c r="J114" s="95"/>
      <c r="K114" s="95"/>
      <c r="L114" s="27">
        <f t="shared" si="17"/>
        <v>0</v>
      </c>
      <c r="M114" s="89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"/>
    </row>
    <row r="115" spans="1:28" s="31" customFormat="1" ht="10.8" hidden="1" thickTop="1" x14ac:dyDescent="0.2">
      <c r="A115" s="85"/>
      <c r="B115" s="2"/>
      <c r="C115" s="30"/>
      <c r="D115" s="30"/>
      <c r="E115" s="30"/>
      <c r="F115" s="26">
        <f t="shared" si="16"/>
        <v>0</v>
      </c>
      <c r="G115" s="95"/>
      <c r="H115" s="95"/>
      <c r="I115" s="95"/>
      <c r="J115" s="95"/>
      <c r="K115" s="95"/>
      <c r="L115" s="27">
        <f t="shared" si="17"/>
        <v>0</v>
      </c>
      <c r="M115" s="89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"/>
    </row>
    <row r="116" spans="1:28" s="31" customFormat="1" ht="10.8" hidden="1" thickTop="1" x14ac:dyDescent="0.2">
      <c r="A116" s="85"/>
      <c r="B116" s="2"/>
      <c r="C116" s="30"/>
      <c r="D116" s="30"/>
      <c r="E116" s="30"/>
      <c r="F116" s="26">
        <f t="shared" si="16"/>
        <v>0</v>
      </c>
      <c r="G116" s="95"/>
      <c r="H116" s="95"/>
      <c r="I116" s="95"/>
      <c r="J116" s="95"/>
      <c r="K116" s="95"/>
      <c r="L116" s="27">
        <f t="shared" si="17"/>
        <v>0</v>
      </c>
      <c r="M116" s="89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"/>
    </row>
    <row r="117" spans="1:28" s="31" customFormat="1" ht="10.8" hidden="1" thickTop="1" x14ac:dyDescent="0.2">
      <c r="A117" s="85"/>
      <c r="B117" s="2"/>
      <c r="C117" s="30"/>
      <c r="D117" s="30"/>
      <c r="E117" s="30"/>
      <c r="F117" s="26">
        <f t="shared" si="16"/>
        <v>0</v>
      </c>
      <c r="G117" s="95"/>
      <c r="H117" s="95"/>
      <c r="I117" s="95"/>
      <c r="J117" s="95"/>
      <c r="K117" s="95"/>
      <c r="L117" s="27">
        <f t="shared" si="17"/>
        <v>0</v>
      </c>
      <c r="M117" s="89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"/>
    </row>
    <row r="118" spans="1:28" s="31" customFormat="1" ht="10.8" hidden="1" thickTop="1" x14ac:dyDescent="0.2">
      <c r="A118" s="85"/>
      <c r="B118" s="2"/>
      <c r="C118" s="30"/>
      <c r="D118" s="30"/>
      <c r="E118" s="30"/>
      <c r="F118" s="26">
        <f t="shared" si="16"/>
        <v>0</v>
      </c>
      <c r="G118" s="95"/>
      <c r="H118" s="97"/>
      <c r="I118" s="95"/>
      <c r="J118" s="95"/>
      <c r="K118" s="95"/>
      <c r="L118" s="27">
        <f t="shared" si="17"/>
        <v>0</v>
      </c>
      <c r="M118" s="89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">
        <f>SUM($F118,$L118)-$D118</f>
        <v>0</v>
      </c>
    </row>
    <row r="119" spans="1:28" ht="8.4" hidden="1" customHeight="1" thickTop="1" x14ac:dyDescent="0.2">
      <c r="F119" s="26"/>
      <c r="G119" s="89" t="s">
        <v>26</v>
      </c>
      <c r="H119" s="89"/>
      <c r="I119" s="89"/>
      <c r="J119" s="89"/>
      <c r="K119" s="89"/>
      <c r="L119" s="27"/>
    </row>
    <row r="120" spans="1:28" s="38" customFormat="1" ht="10.8" hidden="1" thickTop="1" x14ac:dyDescent="0.2">
      <c r="A120" s="86" t="s">
        <v>84</v>
      </c>
      <c r="B120" s="33" t="s">
        <v>85</v>
      </c>
      <c r="C120" s="34"/>
      <c r="D120" s="34"/>
      <c r="E120" s="34"/>
      <c r="F120" s="35">
        <f t="shared" ref="F120:Z120" si="18">SUM(F94:F119)</f>
        <v>0</v>
      </c>
      <c r="G120" s="94">
        <f t="shared" si="18"/>
        <v>0</v>
      </c>
      <c r="H120" s="94">
        <f t="shared" si="18"/>
        <v>0</v>
      </c>
      <c r="I120" s="94">
        <f t="shared" si="18"/>
        <v>0</v>
      </c>
      <c r="J120" s="94">
        <f t="shared" si="18"/>
        <v>0</v>
      </c>
      <c r="K120" s="94">
        <f>SUM(K94:K119)</f>
        <v>0</v>
      </c>
      <c r="L120" s="36">
        <f t="shared" si="18"/>
        <v>0</v>
      </c>
      <c r="M120" s="94"/>
      <c r="N120" s="34">
        <f t="shared" si="18"/>
        <v>0</v>
      </c>
      <c r="O120" s="34"/>
      <c r="P120" s="34">
        <f t="shared" si="18"/>
        <v>0</v>
      </c>
      <c r="Q120" s="34"/>
      <c r="R120" s="34">
        <f t="shared" si="18"/>
        <v>0</v>
      </c>
      <c r="S120" s="34">
        <f t="shared" si="18"/>
        <v>0</v>
      </c>
      <c r="T120" s="34">
        <f t="shared" si="18"/>
        <v>0</v>
      </c>
      <c r="U120" s="34">
        <f t="shared" si="18"/>
        <v>0</v>
      </c>
      <c r="V120" s="34">
        <f t="shared" si="18"/>
        <v>0</v>
      </c>
      <c r="W120" s="34">
        <f t="shared" si="18"/>
        <v>0</v>
      </c>
      <c r="X120" s="34">
        <f t="shared" si="18"/>
        <v>0</v>
      </c>
      <c r="Y120" s="34">
        <f t="shared" si="18"/>
        <v>0</v>
      </c>
      <c r="Z120" s="34">
        <f t="shared" si="18"/>
        <v>0</v>
      </c>
      <c r="AA120" s="37"/>
      <c r="AB120" s="3"/>
    </row>
    <row r="121" spans="1:28" ht="8.4" hidden="1" customHeight="1" thickTop="1" x14ac:dyDescent="0.2">
      <c r="F121" s="26"/>
      <c r="G121" s="89" t="s">
        <v>26</v>
      </c>
      <c r="H121" s="89"/>
      <c r="I121" s="89"/>
      <c r="J121" s="89"/>
      <c r="K121" s="89"/>
      <c r="L121" s="27"/>
    </row>
    <row r="122" spans="1:28" s="31" customFormat="1" ht="10.8" hidden="1" thickTop="1" x14ac:dyDescent="0.2">
      <c r="A122" s="85"/>
      <c r="B122" s="2"/>
      <c r="C122" s="30"/>
      <c r="D122" s="30"/>
      <c r="E122" s="30"/>
      <c r="F122" s="26">
        <f t="shared" ref="F122:F136" si="19">SUM(G122:K122)</f>
        <v>0</v>
      </c>
      <c r="G122" s="95"/>
      <c r="H122" s="95"/>
      <c r="I122" s="95"/>
      <c r="J122" s="95"/>
      <c r="K122" s="95"/>
      <c r="L122" s="27">
        <f t="shared" ref="L122:L136" si="20">SUM(N122:AA122)</f>
        <v>0</v>
      </c>
      <c r="M122" s="89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"/>
    </row>
    <row r="123" spans="1:28" s="31" customFormat="1" ht="10.8" hidden="1" thickTop="1" x14ac:dyDescent="0.2">
      <c r="A123" s="85"/>
      <c r="B123" s="2"/>
      <c r="C123" s="30"/>
      <c r="D123" s="30"/>
      <c r="E123" s="30"/>
      <c r="F123" s="26">
        <f t="shared" si="19"/>
        <v>0</v>
      </c>
      <c r="G123" s="95"/>
      <c r="H123" s="95"/>
      <c r="I123" s="95"/>
      <c r="J123" s="95"/>
      <c r="K123" s="95"/>
      <c r="L123" s="27">
        <f t="shared" si="20"/>
        <v>0</v>
      </c>
      <c r="M123" s="89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"/>
    </row>
    <row r="124" spans="1:28" s="31" customFormat="1" ht="10.8" hidden="1" thickTop="1" x14ac:dyDescent="0.2">
      <c r="A124" s="85"/>
      <c r="B124" s="2"/>
      <c r="C124" s="30"/>
      <c r="D124" s="30"/>
      <c r="E124" s="30"/>
      <c r="F124" s="26">
        <f t="shared" si="19"/>
        <v>0</v>
      </c>
      <c r="G124" s="95"/>
      <c r="H124" s="95"/>
      <c r="I124" s="95"/>
      <c r="J124" s="95"/>
      <c r="K124" s="95"/>
      <c r="L124" s="27">
        <f t="shared" si="20"/>
        <v>0</v>
      </c>
      <c r="M124" s="89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"/>
    </row>
    <row r="125" spans="1:28" s="31" customFormat="1" ht="10.8" hidden="1" thickTop="1" x14ac:dyDescent="0.2">
      <c r="A125" s="85"/>
      <c r="B125" s="2"/>
      <c r="C125" s="30"/>
      <c r="D125" s="30"/>
      <c r="E125" s="30"/>
      <c r="F125" s="26">
        <f t="shared" si="19"/>
        <v>0</v>
      </c>
      <c r="G125" s="95"/>
      <c r="H125" s="95"/>
      <c r="I125" s="95"/>
      <c r="J125" s="95"/>
      <c r="K125" s="95"/>
      <c r="L125" s="27">
        <f t="shared" si="20"/>
        <v>0</v>
      </c>
      <c r="M125" s="89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"/>
    </row>
    <row r="126" spans="1:28" s="31" customFormat="1" ht="10.8" hidden="1" thickTop="1" x14ac:dyDescent="0.2">
      <c r="A126" s="85"/>
      <c r="B126" s="2"/>
      <c r="C126" s="30"/>
      <c r="D126" s="30"/>
      <c r="E126" s="30"/>
      <c r="F126" s="26">
        <f t="shared" si="19"/>
        <v>0</v>
      </c>
      <c r="G126" s="95"/>
      <c r="H126" s="97"/>
      <c r="I126" s="95"/>
      <c r="J126" s="95"/>
      <c r="K126" s="95"/>
      <c r="L126" s="27">
        <f t="shared" si="20"/>
        <v>0</v>
      </c>
      <c r="M126" s="89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"/>
    </row>
    <row r="127" spans="1:28" s="31" customFormat="1" ht="10.8" hidden="1" thickTop="1" x14ac:dyDescent="0.2">
      <c r="A127" s="85"/>
      <c r="B127" s="2"/>
      <c r="C127" s="30"/>
      <c r="D127" s="30"/>
      <c r="E127" s="30"/>
      <c r="F127" s="26">
        <f t="shared" si="19"/>
        <v>0</v>
      </c>
      <c r="G127" s="95"/>
      <c r="H127" s="97"/>
      <c r="I127" s="95"/>
      <c r="J127" s="95"/>
      <c r="K127" s="95"/>
      <c r="L127" s="27">
        <f t="shared" si="20"/>
        <v>0</v>
      </c>
      <c r="M127" s="89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"/>
    </row>
    <row r="128" spans="1:28" s="31" customFormat="1" ht="10.8" hidden="1" thickTop="1" x14ac:dyDescent="0.2">
      <c r="A128" s="85"/>
      <c r="B128" s="2"/>
      <c r="C128" s="30"/>
      <c r="D128" s="30"/>
      <c r="E128" s="30"/>
      <c r="F128" s="26">
        <f t="shared" si="19"/>
        <v>0</v>
      </c>
      <c r="G128" s="95"/>
      <c r="H128" s="97"/>
      <c r="I128" s="95"/>
      <c r="J128" s="95"/>
      <c r="K128" s="95"/>
      <c r="L128" s="27">
        <f t="shared" si="20"/>
        <v>0</v>
      </c>
      <c r="M128" s="89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"/>
    </row>
    <row r="129" spans="1:28" s="31" customFormat="1" ht="10.8" hidden="1" thickTop="1" x14ac:dyDescent="0.2">
      <c r="A129" s="85"/>
      <c r="B129" s="2"/>
      <c r="C129" s="30"/>
      <c r="D129" s="30"/>
      <c r="E129" s="30"/>
      <c r="F129" s="26">
        <f t="shared" si="19"/>
        <v>0</v>
      </c>
      <c r="G129" s="95"/>
      <c r="H129" s="95"/>
      <c r="I129" s="95"/>
      <c r="J129" s="95"/>
      <c r="K129" s="95"/>
      <c r="L129" s="27">
        <f t="shared" si="20"/>
        <v>0</v>
      </c>
      <c r="M129" s="89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"/>
    </row>
    <row r="130" spans="1:28" s="31" customFormat="1" ht="10.8" hidden="1" thickTop="1" x14ac:dyDescent="0.2">
      <c r="A130" s="85"/>
      <c r="B130" s="2"/>
      <c r="C130" s="30"/>
      <c r="D130" s="30"/>
      <c r="E130" s="30"/>
      <c r="F130" s="26">
        <f t="shared" si="19"/>
        <v>0</v>
      </c>
      <c r="G130" s="95"/>
      <c r="H130" s="95"/>
      <c r="I130" s="95"/>
      <c r="J130" s="95"/>
      <c r="K130" s="95"/>
      <c r="L130" s="27">
        <f t="shared" si="20"/>
        <v>0</v>
      </c>
      <c r="M130" s="89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"/>
    </row>
    <row r="131" spans="1:28" s="31" customFormat="1" ht="10.8" hidden="1" thickTop="1" x14ac:dyDescent="0.2">
      <c r="A131" s="85"/>
      <c r="B131" s="2"/>
      <c r="C131" s="30"/>
      <c r="D131" s="30"/>
      <c r="E131" s="30"/>
      <c r="F131" s="26">
        <f t="shared" si="19"/>
        <v>0</v>
      </c>
      <c r="G131" s="95"/>
      <c r="H131" s="95"/>
      <c r="I131" s="95"/>
      <c r="J131" s="95"/>
      <c r="K131" s="95"/>
      <c r="L131" s="27">
        <f t="shared" si="20"/>
        <v>0</v>
      </c>
      <c r="M131" s="89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"/>
    </row>
    <row r="132" spans="1:28" s="31" customFormat="1" ht="10.8" hidden="1" thickTop="1" x14ac:dyDescent="0.2">
      <c r="A132" s="85"/>
      <c r="B132" s="2"/>
      <c r="C132" s="30"/>
      <c r="D132" s="30"/>
      <c r="E132" s="30"/>
      <c r="F132" s="26">
        <f t="shared" si="19"/>
        <v>0</v>
      </c>
      <c r="G132" s="95"/>
      <c r="H132" s="95"/>
      <c r="I132" s="95"/>
      <c r="J132" s="95"/>
      <c r="K132" s="95"/>
      <c r="L132" s="27">
        <f t="shared" si="20"/>
        <v>0</v>
      </c>
      <c r="M132" s="89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"/>
    </row>
    <row r="133" spans="1:28" s="31" customFormat="1" ht="10.8" hidden="1" thickTop="1" x14ac:dyDescent="0.2">
      <c r="A133" s="85"/>
      <c r="B133" s="2"/>
      <c r="C133" s="30"/>
      <c r="D133" s="30"/>
      <c r="E133" s="30"/>
      <c r="F133" s="26">
        <f t="shared" si="19"/>
        <v>0</v>
      </c>
      <c r="G133" s="95"/>
      <c r="H133" s="95"/>
      <c r="I133" s="95"/>
      <c r="J133" s="95"/>
      <c r="K133" s="95"/>
      <c r="L133" s="27">
        <f t="shared" si="20"/>
        <v>0</v>
      </c>
      <c r="M133" s="89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"/>
    </row>
    <row r="134" spans="1:28" s="31" customFormat="1" ht="10.8" hidden="1" thickTop="1" x14ac:dyDescent="0.2">
      <c r="A134" s="85"/>
      <c r="B134" s="2"/>
      <c r="C134" s="30"/>
      <c r="D134" s="30"/>
      <c r="E134" s="30"/>
      <c r="F134" s="26">
        <f t="shared" si="19"/>
        <v>0</v>
      </c>
      <c r="G134" s="95"/>
      <c r="H134" s="95"/>
      <c r="I134" s="95"/>
      <c r="J134" s="95"/>
      <c r="K134" s="95"/>
      <c r="L134" s="27">
        <f t="shared" si="20"/>
        <v>0</v>
      </c>
      <c r="M134" s="89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"/>
    </row>
    <row r="135" spans="1:28" s="31" customFormat="1" ht="10.8" hidden="1" thickTop="1" x14ac:dyDescent="0.2">
      <c r="A135" s="85"/>
      <c r="B135" s="2"/>
      <c r="C135" s="30"/>
      <c r="D135" s="30"/>
      <c r="E135" s="30"/>
      <c r="F135" s="26">
        <f t="shared" si="19"/>
        <v>0</v>
      </c>
      <c r="G135" s="95"/>
      <c r="H135" s="95"/>
      <c r="I135" s="95"/>
      <c r="J135" s="95"/>
      <c r="K135" s="95"/>
      <c r="L135" s="27">
        <f t="shared" si="20"/>
        <v>0</v>
      </c>
      <c r="M135" s="89"/>
      <c r="N135" s="43"/>
      <c r="O135" s="43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"/>
    </row>
    <row r="136" spans="1:28" s="31" customFormat="1" ht="10.8" hidden="1" thickTop="1" x14ac:dyDescent="0.2">
      <c r="A136" s="85"/>
      <c r="B136" s="2"/>
      <c r="C136" s="30"/>
      <c r="D136" s="30"/>
      <c r="E136" s="30"/>
      <c r="F136" s="26">
        <f t="shared" si="19"/>
        <v>0</v>
      </c>
      <c r="G136" s="95"/>
      <c r="H136" s="95"/>
      <c r="I136" s="95"/>
      <c r="J136" s="95"/>
      <c r="K136" s="95"/>
      <c r="L136" s="27">
        <f t="shared" si="20"/>
        <v>0</v>
      </c>
      <c r="M136" s="89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"/>
    </row>
    <row r="137" spans="1:28" ht="8.4" hidden="1" customHeight="1" thickTop="1" x14ac:dyDescent="0.2">
      <c r="F137" s="26"/>
      <c r="G137" s="89" t="s">
        <v>26</v>
      </c>
      <c r="H137" s="89"/>
      <c r="I137" s="89"/>
      <c r="J137" s="89"/>
      <c r="K137" s="89"/>
      <c r="L137" s="27"/>
    </row>
    <row r="138" spans="1:28" s="38" customFormat="1" ht="10.8" hidden="1" thickTop="1" x14ac:dyDescent="0.2">
      <c r="A138" s="86" t="s">
        <v>97</v>
      </c>
      <c r="B138" s="33" t="s">
        <v>85</v>
      </c>
      <c r="C138" s="34"/>
      <c r="D138" s="34"/>
      <c r="E138" s="34"/>
      <c r="F138" s="35">
        <f t="shared" ref="F138:L138" si="21">SUM(F121:F137)</f>
        <v>0</v>
      </c>
      <c r="G138" s="94">
        <f t="shared" si="21"/>
        <v>0</v>
      </c>
      <c r="H138" s="94">
        <f t="shared" si="21"/>
        <v>0</v>
      </c>
      <c r="I138" s="94">
        <f t="shared" si="21"/>
        <v>0</v>
      </c>
      <c r="J138" s="94">
        <f t="shared" si="21"/>
        <v>0</v>
      </c>
      <c r="K138" s="94">
        <f t="shared" si="21"/>
        <v>0</v>
      </c>
      <c r="L138" s="36">
        <f t="shared" si="21"/>
        <v>0</v>
      </c>
      <c r="M138" s="94"/>
      <c r="N138" s="34">
        <f>SUM(N121:N137)</f>
        <v>0</v>
      </c>
      <c r="O138" s="34"/>
      <c r="P138" s="34">
        <f t="shared" ref="P138:Z138" si="22">SUM(P121:P137)</f>
        <v>0</v>
      </c>
      <c r="Q138" s="34"/>
      <c r="R138" s="34">
        <f t="shared" si="22"/>
        <v>0</v>
      </c>
      <c r="S138" s="34">
        <f t="shared" si="22"/>
        <v>0</v>
      </c>
      <c r="T138" s="34">
        <f t="shared" si="22"/>
        <v>0</v>
      </c>
      <c r="U138" s="34">
        <f t="shared" si="22"/>
        <v>0</v>
      </c>
      <c r="V138" s="34">
        <f t="shared" si="22"/>
        <v>0</v>
      </c>
      <c r="W138" s="34">
        <f t="shared" si="22"/>
        <v>0</v>
      </c>
      <c r="X138" s="34">
        <f t="shared" si="22"/>
        <v>0</v>
      </c>
      <c r="Y138" s="34">
        <f t="shared" si="22"/>
        <v>0</v>
      </c>
      <c r="Z138" s="34">
        <f t="shared" si="22"/>
        <v>0</v>
      </c>
      <c r="AA138" s="37"/>
      <c r="AB138" s="3"/>
    </row>
    <row r="139" spans="1:28" s="38" customFormat="1" ht="10.8" hidden="1" thickTop="1" x14ac:dyDescent="0.2">
      <c r="A139" s="87"/>
      <c r="C139" s="37"/>
      <c r="D139" s="37"/>
      <c r="E139" s="37"/>
      <c r="F139" s="45"/>
      <c r="G139" s="97"/>
      <c r="H139" s="97"/>
      <c r="I139" s="97"/>
      <c r="J139" s="97"/>
      <c r="K139" s="97"/>
      <c r="L139" s="46">
        <f>SUM(N138:Z138)-L138</f>
        <v>0</v>
      </c>
      <c r="M139" s="95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"/>
    </row>
    <row r="140" spans="1:28" s="31" customFormat="1" ht="10.8" thickTop="1" x14ac:dyDescent="0.2">
      <c r="A140" s="85"/>
      <c r="C140" s="30"/>
      <c r="D140" s="30"/>
      <c r="E140" s="30"/>
      <c r="F140" s="45">
        <f>SUM(G139:K139)-F139</f>
        <v>0</v>
      </c>
      <c r="G140" s="104"/>
      <c r="H140" s="104"/>
      <c r="I140" s="104"/>
      <c r="J140" s="104"/>
      <c r="K140" s="104"/>
      <c r="L140" s="46">
        <f>SUM(M139:AA139)-L139</f>
        <v>0</v>
      </c>
      <c r="M140" s="95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"/>
    </row>
    <row r="141" spans="1:28" s="31" customFormat="1" ht="10.8" thickBot="1" x14ac:dyDescent="0.25">
      <c r="A141" s="88" t="s">
        <v>143</v>
      </c>
      <c r="C141" s="30"/>
      <c r="D141" s="30"/>
      <c r="E141" s="30"/>
      <c r="F141" s="49">
        <f>SUM(F75,L75)</f>
        <v>6897.67</v>
      </c>
      <c r="G141" s="104"/>
      <c r="H141" s="104"/>
      <c r="I141" s="104"/>
      <c r="J141" s="104"/>
      <c r="K141" s="104"/>
      <c r="L141" s="46"/>
      <c r="M141" s="95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"/>
    </row>
    <row r="142" spans="1:28" s="106" customFormat="1" ht="10.8" thickTop="1" x14ac:dyDescent="0.2">
      <c r="A142" s="105"/>
      <c r="C142" s="95"/>
      <c r="D142" s="95"/>
      <c r="E142" s="95"/>
      <c r="F142" s="97"/>
      <c r="G142" s="104"/>
      <c r="H142" s="104"/>
      <c r="I142" s="104"/>
      <c r="J142" s="104"/>
      <c r="K142" s="104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89"/>
    </row>
    <row r="143" spans="1:28" s="38" customFormat="1" ht="10.8" thickBot="1" x14ac:dyDescent="0.25">
      <c r="A143" s="86" t="s">
        <v>144</v>
      </c>
      <c r="B143" s="33"/>
      <c r="C143" s="34"/>
      <c r="D143" s="48">
        <f>SUM(D6:D140)</f>
        <v>24897.4</v>
      </c>
      <c r="E143" s="37"/>
      <c r="F143" s="37"/>
      <c r="H143" s="37" t="s">
        <v>26</v>
      </c>
    </row>
    <row r="144" spans="1:28" s="38" customFormat="1" ht="10.8" thickTop="1" x14ac:dyDescent="0.2">
      <c r="A144" s="87"/>
      <c r="C144" s="37"/>
      <c r="D144" s="37"/>
      <c r="E144" s="37"/>
      <c r="F144" s="107"/>
    </row>
    <row r="145" spans="1:28" s="38" customFormat="1" hidden="1" x14ac:dyDescent="0.2">
      <c r="A145" s="87" t="s">
        <v>99</v>
      </c>
      <c r="C145" s="37"/>
      <c r="D145" s="37"/>
      <c r="E145" s="37"/>
      <c r="F145" s="45"/>
      <c r="G145" s="37"/>
      <c r="H145" s="37"/>
      <c r="I145" s="37"/>
      <c r="J145" s="37"/>
      <c r="K145" s="37"/>
      <c r="L145" s="51"/>
      <c r="M145" s="9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"/>
    </row>
    <row r="146" spans="1:28" s="38" customFormat="1" hidden="1" x14ac:dyDescent="0.2">
      <c r="A146" s="87"/>
      <c r="C146" s="37"/>
      <c r="D146" s="37"/>
      <c r="E146" s="37"/>
      <c r="F146" s="45"/>
      <c r="G146" s="37"/>
      <c r="H146" s="37"/>
      <c r="I146" s="37"/>
      <c r="J146" s="37"/>
      <c r="K146" s="37"/>
      <c r="L146" s="51"/>
      <c r="M146" s="9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"/>
    </row>
    <row r="147" spans="1:28" s="31" customFormat="1" hidden="1" x14ac:dyDescent="0.2">
      <c r="A147" s="85">
        <v>44561</v>
      </c>
      <c r="B147" s="2" t="s">
        <v>100</v>
      </c>
      <c r="C147" s="30"/>
      <c r="D147" s="30"/>
      <c r="E147" s="30"/>
      <c r="F147" s="26">
        <v>0</v>
      </c>
      <c r="G147" s="30"/>
      <c r="H147" s="52"/>
      <c r="I147" s="30"/>
      <c r="J147" s="30"/>
      <c r="K147" s="30"/>
      <c r="L147" s="27">
        <f>SUM(N147:AA147)</f>
        <v>0</v>
      </c>
      <c r="M147" s="89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"/>
    </row>
    <row r="148" spans="1:28" s="31" customFormat="1" hidden="1" x14ac:dyDescent="0.2">
      <c r="A148" s="85">
        <v>44561</v>
      </c>
      <c r="B148" s="2" t="s">
        <v>102</v>
      </c>
      <c r="C148" s="30"/>
      <c r="D148" s="30"/>
      <c r="E148" s="30"/>
      <c r="F148" s="26">
        <f>SUM(G148:K148)</f>
        <v>0</v>
      </c>
      <c r="G148" s="30"/>
      <c r="H148" s="52"/>
      <c r="I148" s="30"/>
      <c r="J148" s="30"/>
      <c r="K148" s="30"/>
      <c r="L148" s="27">
        <f>SUM(N148:AA148)</f>
        <v>0</v>
      </c>
      <c r="M148" s="89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"/>
    </row>
    <row r="149" spans="1:28" s="31" customFormat="1" hidden="1" x14ac:dyDescent="0.2">
      <c r="A149" s="85">
        <v>44561</v>
      </c>
      <c r="B149" s="2" t="s">
        <v>103</v>
      </c>
      <c r="C149" s="30"/>
      <c r="D149" s="30"/>
      <c r="E149" s="30"/>
      <c r="F149" s="26">
        <f>SUM(G149:K149)</f>
        <v>0</v>
      </c>
      <c r="G149" s="30"/>
      <c r="H149" s="30"/>
      <c r="I149" s="30"/>
      <c r="J149" s="30"/>
      <c r="K149" s="30"/>
      <c r="L149" s="27">
        <f>SUM(N149:AA149)</f>
        <v>0</v>
      </c>
      <c r="M149" s="89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"/>
    </row>
    <row r="150" spans="1:28" s="38" customFormat="1" hidden="1" x14ac:dyDescent="0.2">
      <c r="A150" s="87"/>
      <c r="C150" s="37"/>
      <c r="D150" s="37"/>
      <c r="E150" s="37"/>
      <c r="F150" s="45"/>
      <c r="G150" s="37"/>
      <c r="H150" s="37"/>
      <c r="I150" s="37"/>
      <c r="J150" s="37"/>
      <c r="K150" s="37"/>
      <c r="L150" s="51"/>
      <c r="M150" s="9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"/>
    </row>
    <row r="151" spans="1:28" s="38" customFormat="1" ht="10.8" hidden="1" thickBot="1" x14ac:dyDescent="0.25">
      <c r="A151" s="86" t="s">
        <v>114</v>
      </c>
      <c r="B151" s="33"/>
      <c r="C151" s="34"/>
      <c r="D151" s="48">
        <f>SUM(D143:D150)</f>
        <v>24897.4</v>
      </c>
      <c r="E151" s="37"/>
      <c r="F151" s="49">
        <f t="shared" ref="F151:L151" si="23">SUM(F75:F150)</f>
        <v>34601.83</v>
      </c>
      <c r="G151" s="49">
        <f t="shared" si="23"/>
        <v>17777</v>
      </c>
      <c r="H151" s="49">
        <f t="shared" si="23"/>
        <v>1833.6799999999998</v>
      </c>
      <c r="I151" s="49">
        <f t="shared" si="23"/>
        <v>682.68000000000006</v>
      </c>
      <c r="J151" s="49">
        <f t="shared" si="23"/>
        <v>1680.9</v>
      </c>
      <c r="K151" s="49">
        <f t="shared" si="23"/>
        <v>5729.9</v>
      </c>
      <c r="L151" s="50">
        <f t="shared" si="23"/>
        <v>-13908.82</v>
      </c>
      <c r="M151" s="96"/>
      <c r="N151" s="48">
        <f>SUM(N75:N150)</f>
        <v>-1814.42</v>
      </c>
      <c r="O151" s="48"/>
      <c r="P151" s="48">
        <f t="shared" ref="P151:Z151" si="24">SUM(P75:P150)</f>
        <v>-5003.6000000000004</v>
      </c>
      <c r="Q151" s="48"/>
      <c r="R151" s="48">
        <f t="shared" si="24"/>
        <v>0</v>
      </c>
      <c r="S151" s="48">
        <f t="shared" si="24"/>
        <v>-193.38</v>
      </c>
      <c r="T151" s="48">
        <f t="shared" si="24"/>
        <v>-264</v>
      </c>
      <c r="U151" s="48">
        <f t="shared" si="24"/>
        <v>-860</v>
      </c>
      <c r="V151" s="48">
        <f t="shared" si="24"/>
        <v>-866</v>
      </c>
      <c r="W151" s="48">
        <f t="shared" si="24"/>
        <v>-69.92</v>
      </c>
      <c r="X151" s="48">
        <f t="shared" si="24"/>
        <v>-4310</v>
      </c>
      <c r="Y151" s="48">
        <f t="shared" si="24"/>
        <v>-380</v>
      </c>
      <c r="Z151" s="48">
        <f t="shared" si="24"/>
        <v>-97.5</v>
      </c>
      <c r="AA151" s="37"/>
      <c r="AB151" s="3"/>
    </row>
    <row r="152" spans="1:28" s="31" customFormat="1" ht="12.6" hidden="1" customHeight="1" x14ac:dyDescent="0.2">
      <c r="A152" s="85"/>
      <c r="C152" s="30"/>
      <c r="D152" s="30" t="s">
        <v>26</v>
      </c>
      <c r="E152" s="30"/>
      <c r="F152" s="37">
        <f>SUM(G75:K75)-F75</f>
        <v>0</v>
      </c>
      <c r="G152" s="30"/>
      <c r="H152" s="30" t="s">
        <v>26</v>
      </c>
      <c r="I152" s="30"/>
      <c r="J152" s="30"/>
      <c r="K152" s="30"/>
      <c r="L152" s="30">
        <f>SUM(N75:Z75)-L75</f>
        <v>0</v>
      </c>
      <c r="M152" s="95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53" t="s">
        <v>26</v>
      </c>
      <c r="Y152" s="53"/>
      <c r="Z152" s="53"/>
      <c r="AA152" s="30"/>
    </row>
    <row r="153" spans="1:28" s="31" customFormat="1" x14ac:dyDescent="0.2">
      <c r="A153" s="88"/>
      <c r="C153" s="30"/>
      <c r="D153" s="30"/>
      <c r="E153" s="30"/>
      <c r="F153" s="30"/>
      <c r="G153" s="30"/>
      <c r="H153" s="30"/>
      <c r="I153" s="30"/>
      <c r="J153" s="38"/>
      <c r="K153" s="38"/>
      <c r="L153" s="38"/>
      <c r="M153" s="38"/>
      <c r="N153" s="38"/>
      <c r="O153" s="38"/>
      <c r="P153" s="38"/>
      <c r="Q153" s="38"/>
      <c r="R153" s="38"/>
      <c r="S153" s="30"/>
      <c r="T153" s="30"/>
      <c r="U153" s="30"/>
      <c r="V153" s="30"/>
      <c r="W153" s="30"/>
      <c r="X153" s="53"/>
      <c r="Y153" s="53"/>
      <c r="Z153" s="53"/>
      <c r="AA153" s="30"/>
    </row>
    <row r="154" spans="1:28" s="55" customFormat="1" x14ac:dyDescent="0.2">
      <c r="A154" s="88"/>
      <c r="B154" s="31"/>
      <c r="C154" s="30"/>
      <c r="D154" s="30"/>
      <c r="E154" s="53"/>
      <c r="F154" s="108" t="s">
        <v>134</v>
      </c>
      <c r="G154" s="111"/>
      <c r="H154" s="112">
        <f>SUM(H6,H75,N75)</f>
        <v>226.78999999999996</v>
      </c>
      <c r="I154" s="30"/>
      <c r="J154" s="38"/>
      <c r="K154" s="38"/>
      <c r="L154" s="38"/>
      <c r="M154" s="38"/>
      <c r="N154" s="38"/>
      <c r="O154" s="38"/>
      <c r="P154" s="38"/>
      <c r="Q154" s="38"/>
      <c r="R154" s="38"/>
      <c r="S154" s="53"/>
      <c r="T154" s="53"/>
      <c r="U154" s="53"/>
      <c r="V154" s="53"/>
      <c r="W154" s="53"/>
      <c r="Z154" s="56"/>
      <c r="AA154" s="53"/>
    </row>
    <row r="155" spans="1:28" x14ac:dyDescent="0.2">
      <c r="D155" s="63" t="s">
        <v>26</v>
      </c>
      <c r="F155" s="109" t="s">
        <v>133</v>
      </c>
      <c r="G155" s="113"/>
      <c r="H155" s="110"/>
      <c r="I155" s="114">
        <f>SUM(I6,I75,O75)</f>
        <v>1427.3000000000002</v>
      </c>
      <c r="J155" s="38"/>
      <c r="K155" s="38"/>
      <c r="L155" s="38"/>
      <c r="M155" s="38"/>
      <c r="N155" s="38"/>
      <c r="O155" s="38"/>
      <c r="P155" s="38"/>
      <c r="Q155" s="38"/>
      <c r="R155" s="38"/>
    </row>
    <row r="156" spans="1:28" s="55" customFormat="1" x14ac:dyDescent="0.2">
      <c r="A156" s="81"/>
      <c r="B156" s="1"/>
      <c r="C156" s="80"/>
      <c r="D156" s="80"/>
      <c r="E156" s="1"/>
      <c r="F156" s="56"/>
      <c r="G156" s="3"/>
      <c r="H156" s="3"/>
      <c r="I156" s="3"/>
      <c r="J156" s="56"/>
      <c r="K156" s="56"/>
      <c r="L156" s="56"/>
      <c r="M156" s="89"/>
      <c r="N156" s="38"/>
      <c r="O156" s="38"/>
      <c r="P156" s="38"/>
      <c r="Q156" s="38"/>
      <c r="R156" s="38"/>
      <c r="S156" s="56"/>
      <c r="T156" s="56"/>
      <c r="U156" s="56"/>
      <c r="V156" s="56"/>
      <c r="W156" s="56"/>
      <c r="X156" s="56"/>
      <c r="Y156" s="56"/>
      <c r="Z156" s="56"/>
      <c r="AA156" s="56"/>
    </row>
    <row r="157" spans="1:28" s="31" customFormat="1" ht="12.6" customHeight="1" x14ac:dyDescent="0.2">
      <c r="A157" s="85"/>
      <c r="B157" s="31" t="s">
        <v>136</v>
      </c>
      <c r="C157" s="30"/>
      <c r="D157" s="30"/>
      <c r="E157" s="30"/>
      <c r="F157" s="37"/>
      <c r="G157" s="3"/>
      <c r="H157" s="3"/>
      <c r="I157" s="3"/>
      <c r="J157" s="3"/>
      <c r="K157" s="3"/>
      <c r="L157" s="3"/>
      <c r="M157" s="95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53"/>
      <c r="Y157" s="53"/>
      <c r="Z157" s="53"/>
      <c r="AA157" s="30"/>
    </row>
    <row r="158" spans="1:28" x14ac:dyDescent="0.2">
      <c r="M158" s="98"/>
    </row>
  </sheetData>
  <mergeCells count="3">
    <mergeCell ref="F3:F4"/>
    <mergeCell ref="L3:L4"/>
    <mergeCell ref="N3:R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4ADCE-21A5-4940-9D9C-F4445BAA8569}">
  <dimension ref="A1:AA116"/>
  <sheetViews>
    <sheetView topLeftCell="A16" zoomScale="115" zoomScaleNormal="115" workbookViewId="0">
      <selection activeCell="H112" sqref="H112"/>
    </sheetView>
  </sheetViews>
  <sheetFormatPr defaultColWidth="8.88671875" defaultRowHeight="10.199999999999999" x14ac:dyDescent="0.2"/>
  <cols>
    <col min="1" max="1" width="9.109375" style="1" customWidth="1"/>
    <col min="2" max="2" width="34.109375" style="2" customWidth="1"/>
    <col min="3" max="3" width="8" style="3" bestFit="1" customWidth="1"/>
    <col min="4" max="4" width="13.88671875" style="3" bestFit="1" customWidth="1"/>
    <col min="5" max="5" width="1.6640625" style="3" customWidth="1"/>
    <col min="6" max="7" width="9" style="3" bestFit="1" customWidth="1"/>
    <col min="8" max="8" width="8.109375" style="3" bestFit="1" customWidth="1"/>
    <col min="9" max="9" width="2.33203125" style="3" customWidth="1"/>
    <col min="10" max="10" width="8.109375" style="3" bestFit="1" customWidth="1"/>
    <col min="11" max="12" width="9" style="3" bestFit="1" customWidth="1"/>
    <col min="13" max="13" width="9.5546875" style="3" bestFit="1" customWidth="1"/>
    <col min="14" max="14" width="8.88671875" style="3"/>
    <col min="15" max="15" width="2.109375" style="3" customWidth="1"/>
    <col min="16" max="16" width="9.5546875" style="3" bestFit="1" customWidth="1"/>
    <col min="17" max="18" width="7.44140625" style="3" bestFit="1" customWidth="1"/>
    <col min="19" max="19" width="7.5546875" style="3" bestFit="1" customWidth="1"/>
    <col min="20" max="20" width="7.6640625" style="3" bestFit="1" customWidth="1"/>
    <col min="21" max="21" width="8.6640625" style="3" bestFit="1" customWidth="1"/>
    <col min="22" max="22" width="8" style="3" bestFit="1" customWidth="1"/>
    <col min="23" max="23" width="8.6640625" style="3" bestFit="1" customWidth="1"/>
    <col min="24" max="25" width="7.44140625" style="3" bestFit="1" customWidth="1"/>
    <col min="26" max="26" width="1.6640625" style="3" customWidth="1"/>
    <col min="27" max="27" width="7.109375" style="2" customWidth="1"/>
    <col min="28" max="16384" width="8.88671875" style="2"/>
  </cols>
  <sheetData>
    <row r="1" spans="1:27" ht="12.6" x14ac:dyDescent="0.2">
      <c r="A1" s="1" t="s">
        <v>0</v>
      </c>
      <c r="D1" s="75"/>
    </row>
    <row r="2" spans="1:27" x14ac:dyDescent="0.2">
      <c r="A2" s="1" t="s">
        <v>1</v>
      </c>
    </row>
    <row r="3" spans="1:27" ht="14.4" customHeight="1" x14ac:dyDescent="0.2">
      <c r="A3" s="4">
        <v>2021</v>
      </c>
      <c r="D3" s="5"/>
      <c r="F3" s="116" t="s">
        <v>2</v>
      </c>
      <c r="G3" s="6" t="s">
        <v>3</v>
      </c>
      <c r="H3" s="6"/>
      <c r="I3" s="6"/>
      <c r="J3" s="6"/>
      <c r="K3" s="6"/>
      <c r="L3" s="6"/>
      <c r="M3" s="118" t="s">
        <v>4</v>
      </c>
      <c r="N3" s="120" t="s">
        <v>5</v>
      </c>
      <c r="O3" s="120"/>
      <c r="P3" s="120"/>
      <c r="Q3" s="120"/>
      <c r="R3" s="7"/>
      <c r="S3" s="7"/>
      <c r="T3" s="7"/>
      <c r="U3" s="7"/>
      <c r="V3" s="7"/>
      <c r="W3" s="7"/>
      <c r="X3" s="7"/>
      <c r="Y3" s="8"/>
    </row>
    <row r="4" spans="1:27" ht="41.4" thickBot="1" x14ac:dyDescent="0.25">
      <c r="A4" s="9" t="s">
        <v>6</v>
      </c>
      <c r="B4" s="10" t="s">
        <v>7</v>
      </c>
      <c r="C4" s="11"/>
      <c r="D4" s="12" t="s">
        <v>8</v>
      </c>
      <c r="E4" s="13"/>
      <c r="F4" s="117"/>
      <c r="G4" s="14" t="s">
        <v>9</v>
      </c>
      <c r="H4" s="15" t="s">
        <v>10</v>
      </c>
      <c r="I4" s="15"/>
      <c r="J4" s="15" t="s">
        <v>11</v>
      </c>
      <c r="K4" s="14" t="s">
        <v>12</v>
      </c>
      <c r="L4" s="14" t="s">
        <v>13</v>
      </c>
      <c r="M4" s="119"/>
      <c r="N4" s="16" t="s">
        <v>14</v>
      </c>
      <c r="O4" s="16"/>
      <c r="P4" s="16" t="s">
        <v>15</v>
      </c>
      <c r="Q4" s="16" t="s">
        <v>16</v>
      </c>
      <c r="R4" s="16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6" t="s">
        <v>22</v>
      </c>
      <c r="X4" s="16" t="s">
        <v>23</v>
      </c>
      <c r="Y4" s="16" t="s">
        <v>24</v>
      </c>
      <c r="AA4" s="3"/>
    </row>
    <row r="5" spans="1:27" ht="14.4" customHeight="1" x14ac:dyDescent="0.2">
      <c r="E5" s="17"/>
      <c r="F5" s="18"/>
      <c r="G5" s="17"/>
      <c r="H5" s="17"/>
      <c r="I5" s="17"/>
      <c r="J5" s="17"/>
      <c r="K5" s="17"/>
      <c r="L5" s="17"/>
      <c r="M5" s="19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AA5" s="3"/>
    </row>
    <row r="6" spans="1:27" s="21" customFormat="1" x14ac:dyDescent="0.2">
      <c r="A6" s="20">
        <v>44200</v>
      </c>
      <c r="B6" s="21" t="s">
        <v>25</v>
      </c>
      <c r="C6" s="22"/>
      <c r="D6" s="22">
        <v>17999.73</v>
      </c>
      <c r="E6" s="22"/>
      <c r="F6" s="23"/>
      <c r="G6" s="22">
        <f>17999.73-217.16-1085.96</f>
        <v>16696.61</v>
      </c>
      <c r="H6" s="22">
        <v>217.16</v>
      </c>
      <c r="I6" s="22"/>
      <c r="J6" s="22">
        <v>1085.96</v>
      </c>
      <c r="K6" s="22"/>
      <c r="L6" s="22"/>
      <c r="M6" s="24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5"/>
      <c r="AA6" s="25"/>
    </row>
    <row r="7" spans="1:27" ht="8.4" customHeight="1" x14ac:dyDescent="0.2">
      <c r="F7" s="26"/>
      <c r="G7" s="3" t="s">
        <v>26</v>
      </c>
      <c r="M7" s="27"/>
    </row>
    <row r="8" spans="1:27" x14ac:dyDescent="0.2">
      <c r="A8" s="28">
        <v>44207</v>
      </c>
      <c r="B8" s="2" t="s">
        <v>109</v>
      </c>
      <c r="D8" s="3">
        <v>-240</v>
      </c>
      <c r="F8" s="26">
        <f>SUM(G8:L8)</f>
        <v>0</v>
      </c>
      <c r="M8" s="27">
        <f t="shared" ref="M8:M32" si="0">SUM(N8:Z8)</f>
        <v>-240</v>
      </c>
      <c r="T8" s="3">
        <v>-240</v>
      </c>
      <c r="Z8" s="2"/>
      <c r="AA8" s="3">
        <f t="shared" ref="AA8:AA32" si="1">SUM($F8,$M8)-$D8</f>
        <v>0</v>
      </c>
    </row>
    <row r="9" spans="1:27" x14ac:dyDescent="0.2">
      <c r="A9" s="28">
        <v>44215</v>
      </c>
      <c r="B9" s="2" t="s">
        <v>111</v>
      </c>
      <c r="D9" s="3">
        <v>-217.16</v>
      </c>
      <c r="F9" s="26">
        <f t="shared" ref="F9:F32" si="2">SUM(G9:L9)</f>
        <v>0</v>
      </c>
      <c r="M9" s="27">
        <f t="shared" si="0"/>
        <v>-217.16</v>
      </c>
      <c r="N9" s="3">
        <v>-217.16</v>
      </c>
      <c r="Z9" s="2"/>
      <c r="AA9" s="3">
        <f t="shared" si="1"/>
        <v>0</v>
      </c>
    </row>
    <row r="10" spans="1:27" x14ac:dyDescent="0.2">
      <c r="A10" s="28">
        <v>44215</v>
      </c>
      <c r="B10" s="2" t="s">
        <v>112</v>
      </c>
      <c r="D10" s="3">
        <v>100</v>
      </c>
      <c r="F10" s="26">
        <f t="shared" si="2"/>
        <v>100</v>
      </c>
      <c r="G10" s="3">
        <v>100</v>
      </c>
      <c r="K10" s="3">
        <v>0</v>
      </c>
      <c r="M10" s="27">
        <f t="shared" si="0"/>
        <v>0</v>
      </c>
      <c r="Z10" s="2"/>
      <c r="AA10" s="3">
        <f t="shared" si="1"/>
        <v>0</v>
      </c>
    </row>
    <row r="11" spans="1:27" x14ac:dyDescent="0.2">
      <c r="A11" s="28">
        <v>44215</v>
      </c>
      <c r="B11" s="2" t="s">
        <v>113</v>
      </c>
      <c r="D11" s="3">
        <v>165.06</v>
      </c>
      <c r="F11" s="26">
        <f t="shared" si="2"/>
        <v>165.06</v>
      </c>
      <c r="G11" s="3">
        <v>165.06</v>
      </c>
      <c r="K11" s="3">
        <v>0</v>
      </c>
      <c r="M11" s="27">
        <f t="shared" si="0"/>
        <v>0</v>
      </c>
      <c r="Z11" s="2"/>
      <c r="AA11" s="3">
        <f t="shared" si="1"/>
        <v>0</v>
      </c>
    </row>
    <row r="12" spans="1:27" x14ac:dyDescent="0.2">
      <c r="A12" s="28">
        <v>44228</v>
      </c>
      <c r="B12" s="2" t="s">
        <v>115</v>
      </c>
      <c r="C12" s="3">
        <v>894.64</v>
      </c>
      <c r="F12" s="26">
        <f t="shared" si="2"/>
        <v>894.64</v>
      </c>
      <c r="G12" s="3">
        <v>826.34</v>
      </c>
      <c r="H12" s="3">
        <v>28.8</v>
      </c>
      <c r="I12" s="3" t="s">
        <v>83</v>
      </c>
      <c r="J12" s="3">
        <v>9.6</v>
      </c>
      <c r="L12" s="3">
        <v>29.9</v>
      </c>
      <c r="M12" s="27">
        <f t="shared" si="0"/>
        <v>0</v>
      </c>
      <c r="R12" s="3">
        <v>0</v>
      </c>
      <c r="Y12" s="3">
        <v>0</v>
      </c>
      <c r="Z12" s="2"/>
      <c r="AA12" s="3"/>
    </row>
    <row r="13" spans="1:27" x14ac:dyDescent="0.2">
      <c r="A13" s="28">
        <v>44228</v>
      </c>
      <c r="B13" s="2" t="s">
        <v>116</v>
      </c>
      <c r="C13" s="3">
        <v>-19.940000000000001</v>
      </c>
      <c r="F13" s="26">
        <f t="shared" si="2"/>
        <v>0</v>
      </c>
      <c r="M13" s="27">
        <f t="shared" si="0"/>
        <v>-19.940000000000001</v>
      </c>
      <c r="Y13" s="3">
        <v>-19.940000000000001</v>
      </c>
      <c r="Z13" s="2"/>
      <c r="AA13" s="3"/>
    </row>
    <row r="14" spans="1:27" x14ac:dyDescent="0.2">
      <c r="A14" s="28">
        <v>44228</v>
      </c>
      <c r="B14" s="2" t="s">
        <v>117</v>
      </c>
      <c r="C14" s="3">
        <v>-14.99</v>
      </c>
      <c r="F14" s="26">
        <f t="shared" si="2"/>
        <v>0</v>
      </c>
      <c r="M14" s="27">
        <f t="shared" si="0"/>
        <v>-14.99</v>
      </c>
      <c r="R14" s="3">
        <v>-14.99</v>
      </c>
      <c r="Z14" s="2"/>
      <c r="AA14" s="3">
        <f>SUM(F12,M13:M14:M15)-D15</f>
        <v>0</v>
      </c>
    </row>
    <row r="15" spans="1:27" x14ac:dyDescent="0.2">
      <c r="A15" s="28"/>
      <c r="B15" s="2" t="s">
        <v>120</v>
      </c>
      <c r="C15" s="3">
        <v>-8.6</v>
      </c>
      <c r="D15" s="3">
        <f>SUM(C12:C16)</f>
        <v>851.1099999999999</v>
      </c>
      <c r="F15" s="26"/>
      <c r="M15" s="27">
        <v>-8.6</v>
      </c>
      <c r="Y15" s="3">
        <v>-8.6</v>
      </c>
      <c r="Z15" s="2"/>
      <c r="AA15" s="3"/>
    </row>
    <row r="16" spans="1:27" x14ac:dyDescent="0.2">
      <c r="A16" s="28">
        <v>44228</v>
      </c>
      <c r="B16" s="2" t="s">
        <v>118</v>
      </c>
      <c r="D16" s="3">
        <v>2795.5</v>
      </c>
      <c r="F16" s="26">
        <f t="shared" si="2"/>
        <v>2795.5</v>
      </c>
      <c r="G16" s="3">
        <v>2165.4</v>
      </c>
      <c r="H16" s="3">
        <v>119.4</v>
      </c>
      <c r="I16" s="3" t="s">
        <v>83</v>
      </c>
      <c r="J16" s="3">
        <v>44.6</v>
      </c>
      <c r="L16" s="3">
        <v>466.1</v>
      </c>
      <c r="M16" s="27">
        <f t="shared" si="0"/>
        <v>0</v>
      </c>
      <c r="Z16" s="2"/>
      <c r="AA16" s="3">
        <f t="shared" si="1"/>
        <v>0</v>
      </c>
    </row>
    <row r="17" spans="1:27" x14ac:dyDescent="0.2">
      <c r="A17" s="28">
        <v>44235</v>
      </c>
      <c r="B17" s="2" t="s">
        <v>119</v>
      </c>
      <c r="D17" s="3">
        <v>280</v>
      </c>
      <c r="F17" s="26">
        <f t="shared" si="2"/>
        <v>280</v>
      </c>
      <c r="G17" s="3">
        <v>280</v>
      </c>
      <c r="M17" s="27">
        <f t="shared" si="0"/>
        <v>0</v>
      </c>
      <c r="Z17" s="2"/>
      <c r="AA17" s="3">
        <f t="shared" si="1"/>
        <v>0</v>
      </c>
    </row>
    <row r="18" spans="1:27" x14ac:dyDescent="0.2">
      <c r="A18" s="28">
        <v>44240</v>
      </c>
      <c r="B18" s="2" t="s">
        <v>111</v>
      </c>
      <c r="D18" s="3">
        <v>-148.19999999999999</v>
      </c>
      <c r="F18" s="26">
        <f t="shared" si="2"/>
        <v>0</v>
      </c>
      <c r="M18" s="27">
        <f t="shared" si="0"/>
        <v>-148.19999999999999</v>
      </c>
      <c r="N18" s="3">
        <v>-148.19999999999999</v>
      </c>
      <c r="O18" s="3" t="s">
        <v>83</v>
      </c>
      <c r="AA18" s="3">
        <f t="shared" si="1"/>
        <v>0</v>
      </c>
    </row>
    <row r="19" spans="1:27" x14ac:dyDescent="0.2">
      <c r="A19" s="28">
        <v>44243</v>
      </c>
      <c r="B19" s="2" t="s">
        <v>121</v>
      </c>
      <c r="D19" s="3">
        <v>-20</v>
      </c>
      <c r="F19" s="26"/>
      <c r="M19" s="27"/>
      <c r="V19" s="3">
        <v>-20</v>
      </c>
      <c r="AA19" s="3"/>
    </row>
    <row r="20" spans="1:27" x14ac:dyDescent="0.2">
      <c r="A20" s="28">
        <v>44261</v>
      </c>
      <c r="B20" s="2" t="s">
        <v>115</v>
      </c>
      <c r="C20" s="3">
        <v>144</v>
      </c>
      <c r="F20" s="26">
        <f t="shared" si="2"/>
        <v>144</v>
      </c>
      <c r="G20" s="3">
        <v>76.599999999999994</v>
      </c>
      <c r="L20" s="3">
        <v>67.400000000000006</v>
      </c>
      <c r="M20" s="27">
        <f t="shared" si="0"/>
        <v>0</v>
      </c>
      <c r="AA20" s="3">
        <f t="shared" si="1"/>
        <v>144</v>
      </c>
    </row>
    <row r="21" spans="1:27" s="31" customFormat="1" x14ac:dyDescent="0.2">
      <c r="A21" s="29">
        <v>44261</v>
      </c>
      <c r="B21" s="2" t="s">
        <v>116</v>
      </c>
      <c r="C21" s="3">
        <v>-5.72</v>
      </c>
      <c r="D21" s="30"/>
      <c r="E21" s="30"/>
      <c r="F21" s="26">
        <f t="shared" si="2"/>
        <v>0</v>
      </c>
      <c r="G21" s="30"/>
      <c r="H21" s="30"/>
      <c r="I21" s="30"/>
      <c r="J21" s="30"/>
      <c r="K21" s="30"/>
      <c r="L21" s="30"/>
      <c r="M21" s="27">
        <f t="shared" si="0"/>
        <v>-5.72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>
        <v>-5.72</v>
      </c>
      <c r="Z21" s="30"/>
      <c r="AA21" s="3">
        <f t="shared" si="1"/>
        <v>-5.72</v>
      </c>
    </row>
    <row r="22" spans="1:27" s="31" customFormat="1" x14ac:dyDescent="0.2">
      <c r="A22" s="29">
        <v>44261</v>
      </c>
      <c r="B22" s="31" t="s">
        <v>117</v>
      </c>
      <c r="C22" s="30">
        <v>-32.68</v>
      </c>
      <c r="D22" s="30">
        <f>SUM(C20:C22)</f>
        <v>105.6</v>
      </c>
      <c r="E22" s="30"/>
      <c r="F22" s="26">
        <f t="shared" si="2"/>
        <v>0</v>
      </c>
      <c r="G22" s="30">
        <v>0</v>
      </c>
      <c r="H22" s="30"/>
      <c r="I22" s="30"/>
      <c r="J22" s="30"/>
      <c r="K22" s="30"/>
      <c r="L22" s="30">
        <v>0</v>
      </c>
      <c r="M22" s="27">
        <f t="shared" si="0"/>
        <v>-32.68</v>
      </c>
      <c r="N22" s="30"/>
      <c r="O22" s="30"/>
      <c r="P22" s="30"/>
      <c r="Q22" s="30"/>
      <c r="R22" s="30">
        <v>-32.68</v>
      </c>
      <c r="S22" s="30"/>
      <c r="T22" s="30"/>
      <c r="U22" s="30"/>
      <c r="V22" s="30"/>
      <c r="W22" s="30"/>
      <c r="X22" s="30"/>
      <c r="Y22" s="30"/>
      <c r="Z22" s="30"/>
      <c r="AA22" s="3">
        <f t="shared" si="1"/>
        <v>-138.28</v>
      </c>
    </row>
    <row r="23" spans="1:27" s="31" customFormat="1" x14ac:dyDescent="0.2">
      <c r="A23" s="29">
        <v>44263</v>
      </c>
      <c r="B23" s="31" t="s">
        <v>118</v>
      </c>
      <c r="C23" s="30"/>
      <c r="D23" s="30">
        <v>2586.33</v>
      </c>
      <c r="E23" s="30"/>
      <c r="F23" s="26">
        <f t="shared" si="2"/>
        <v>2586.33</v>
      </c>
      <c r="G23" s="30">
        <v>826.5</v>
      </c>
      <c r="H23" s="30">
        <v>274.83</v>
      </c>
      <c r="I23" s="30"/>
      <c r="J23" s="30">
        <v>38.200000000000003</v>
      </c>
      <c r="K23" s="30">
        <v>840.45</v>
      </c>
      <c r="L23" s="30">
        <v>606.35</v>
      </c>
      <c r="M23" s="27">
        <f t="shared" si="0"/>
        <v>0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">
        <f t="shared" si="1"/>
        <v>0</v>
      </c>
    </row>
    <row r="24" spans="1:27" s="31" customFormat="1" x14ac:dyDescent="0.2">
      <c r="A24" s="29">
        <v>44274</v>
      </c>
      <c r="B24" s="31" t="s">
        <v>122</v>
      </c>
      <c r="C24" s="30"/>
      <c r="D24" s="30">
        <v>-2101</v>
      </c>
      <c r="E24" s="30"/>
      <c r="F24" s="26"/>
      <c r="G24" s="30"/>
      <c r="H24" s="30"/>
      <c r="I24" s="30"/>
      <c r="J24" s="30"/>
      <c r="K24" s="30"/>
      <c r="L24" s="30"/>
      <c r="M24" s="27">
        <v>-2101</v>
      </c>
      <c r="N24" s="30"/>
      <c r="O24" s="30"/>
      <c r="P24" s="30">
        <v>-2101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"/>
    </row>
    <row r="25" spans="1:27" s="31" customFormat="1" x14ac:dyDescent="0.2">
      <c r="A25" s="29">
        <v>44286</v>
      </c>
      <c r="B25" s="31" t="s">
        <v>123</v>
      </c>
      <c r="C25" s="30"/>
      <c r="D25" s="30">
        <v>-190</v>
      </c>
      <c r="E25" s="30"/>
      <c r="F25" s="26"/>
      <c r="G25" s="30"/>
      <c r="H25" s="30"/>
      <c r="I25" s="30"/>
      <c r="J25" s="30"/>
      <c r="K25" s="30"/>
      <c r="L25" s="30"/>
      <c r="M25" s="27">
        <v>-190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">
        <v>-190</v>
      </c>
    </row>
    <row r="26" spans="1:27" s="31" customFormat="1" x14ac:dyDescent="0.2">
      <c r="A26" s="29">
        <v>44287</v>
      </c>
      <c r="B26" s="31" t="s">
        <v>118</v>
      </c>
      <c r="C26" s="30"/>
      <c r="D26" s="30">
        <v>1650.04</v>
      </c>
      <c r="E26" s="30"/>
      <c r="F26" s="26">
        <v>1650.04</v>
      </c>
      <c r="G26" s="30">
        <v>1135.08</v>
      </c>
      <c r="H26" s="30">
        <v>182.36</v>
      </c>
      <c r="I26" s="30"/>
      <c r="J26" s="30">
        <v>55.9</v>
      </c>
      <c r="K26" s="30"/>
      <c r="L26" s="30">
        <v>276.7</v>
      </c>
      <c r="M26" s="27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"/>
    </row>
    <row r="27" spans="1:27" s="31" customFormat="1" x14ac:dyDescent="0.2">
      <c r="A27" s="29">
        <v>44287</v>
      </c>
      <c r="B27" s="31" t="s">
        <v>115</v>
      </c>
      <c r="C27" s="30">
        <v>167.02</v>
      </c>
      <c r="D27" s="30">
        <v>0</v>
      </c>
      <c r="E27" s="30"/>
      <c r="F27" s="26">
        <v>167.02</v>
      </c>
      <c r="G27" s="30">
        <v>89.37</v>
      </c>
      <c r="H27" s="30">
        <v>27.2</v>
      </c>
      <c r="I27" s="30"/>
      <c r="J27" s="30"/>
      <c r="K27" s="30"/>
      <c r="L27" s="30">
        <v>50.45</v>
      </c>
      <c r="M27" s="27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">
        <v>167.02</v>
      </c>
    </row>
    <row r="28" spans="1:27" s="31" customFormat="1" x14ac:dyDescent="0.2">
      <c r="A28" s="29">
        <v>44287</v>
      </c>
      <c r="B28" s="31" t="s">
        <v>116</v>
      </c>
      <c r="C28" s="30">
        <v>-7.37</v>
      </c>
      <c r="D28" s="30"/>
      <c r="E28" s="30"/>
      <c r="F28" s="26"/>
      <c r="G28" s="30"/>
      <c r="H28" s="30"/>
      <c r="I28" s="30"/>
      <c r="J28" s="30"/>
      <c r="K28" s="30"/>
      <c r="L28" s="30"/>
      <c r="M28" s="27">
        <v>-7.37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>
        <v>-7.37</v>
      </c>
      <c r="Z28" s="30"/>
      <c r="AA28" s="3">
        <v>-7.37</v>
      </c>
    </row>
    <row r="29" spans="1:27" s="31" customFormat="1" x14ac:dyDescent="0.2">
      <c r="A29" s="29">
        <v>44292</v>
      </c>
      <c r="B29" s="31" t="s">
        <v>117</v>
      </c>
      <c r="C29" s="78">
        <v>-16.34</v>
      </c>
      <c r="D29" s="30">
        <f>SUM(C27:C29)</f>
        <v>143.31</v>
      </c>
      <c r="E29" s="30"/>
      <c r="F29" s="26"/>
      <c r="G29" s="30"/>
      <c r="H29" s="30"/>
      <c r="I29" s="30"/>
      <c r="J29" s="30"/>
      <c r="K29" s="30"/>
      <c r="L29" s="30"/>
      <c r="M29" s="27">
        <v>-16.34</v>
      </c>
      <c r="N29" s="30"/>
      <c r="O29" s="30"/>
      <c r="P29" s="30"/>
      <c r="Q29" s="30"/>
      <c r="R29" s="30">
        <v>-16.34</v>
      </c>
      <c r="S29" s="30"/>
      <c r="T29" s="30"/>
      <c r="U29" s="30"/>
      <c r="V29" s="30"/>
      <c r="W29" s="30"/>
      <c r="X29" s="30"/>
      <c r="Y29" s="30"/>
      <c r="Z29" s="30"/>
      <c r="AA29" s="3">
        <v>-143.31</v>
      </c>
    </row>
    <row r="30" spans="1:27" s="31" customFormat="1" x14ac:dyDescent="0.2">
      <c r="A30" s="29"/>
      <c r="D30" s="30"/>
      <c r="E30" s="30"/>
      <c r="F30" s="26"/>
      <c r="G30" s="30"/>
      <c r="H30" s="30"/>
      <c r="I30" s="30"/>
      <c r="J30" s="30"/>
      <c r="K30" s="30"/>
      <c r="L30" s="30"/>
      <c r="M30" s="27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"/>
    </row>
    <row r="31" spans="1:27" s="31" customFormat="1" x14ac:dyDescent="0.2">
      <c r="A31" s="29"/>
      <c r="B31" s="2"/>
      <c r="C31" s="3"/>
      <c r="D31" s="30"/>
      <c r="E31" s="30"/>
      <c r="F31" s="26">
        <f t="shared" si="2"/>
        <v>0</v>
      </c>
      <c r="G31" s="30"/>
      <c r="H31" s="30"/>
      <c r="I31" s="30"/>
      <c r="J31" s="30"/>
      <c r="K31" s="30"/>
      <c r="L31" s="30"/>
      <c r="M31" s="27">
        <f t="shared" si="0"/>
        <v>0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">
        <f t="shared" si="1"/>
        <v>0</v>
      </c>
    </row>
    <row r="32" spans="1:27" s="31" customFormat="1" x14ac:dyDescent="0.2">
      <c r="A32" s="29"/>
      <c r="C32" s="30"/>
      <c r="D32" s="30"/>
      <c r="E32" s="30"/>
      <c r="F32" s="26">
        <f t="shared" si="2"/>
        <v>0</v>
      </c>
      <c r="G32" s="30"/>
      <c r="H32" s="30"/>
      <c r="I32" s="30"/>
      <c r="J32" s="30"/>
      <c r="K32" s="30"/>
      <c r="L32" s="30"/>
      <c r="M32" s="27">
        <f t="shared" si="0"/>
        <v>0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">
        <f t="shared" si="1"/>
        <v>0</v>
      </c>
    </row>
    <row r="33" spans="1:27" ht="8.4" customHeight="1" x14ac:dyDescent="0.2">
      <c r="F33" s="26"/>
      <c r="G33" s="3" t="s">
        <v>26</v>
      </c>
      <c r="M33" s="27"/>
    </row>
    <row r="34" spans="1:27" s="38" customFormat="1" x14ac:dyDescent="0.2">
      <c r="A34" s="32" t="s">
        <v>44</v>
      </c>
      <c r="B34" s="33" t="s">
        <v>45</v>
      </c>
      <c r="C34" s="34"/>
      <c r="D34" s="34"/>
      <c r="E34" s="34"/>
      <c r="F34" s="35">
        <f>SUM(F7:F33)</f>
        <v>8782.59</v>
      </c>
      <c r="G34" s="34">
        <f>SUM(G7:G33)</f>
        <v>5664.3499999999995</v>
      </c>
      <c r="H34" s="34">
        <f>SUM(H7:H33)</f>
        <v>632.59</v>
      </c>
      <c r="I34" s="34"/>
      <c r="J34" s="34">
        <f>SUM(J7:J33)</f>
        <v>148.30000000000001</v>
      </c>
      <c r="K34" s="34">
        <f>SUM(K7:K33)</f>
        <v>840.45</v>
      </c>
      <c r="L34" s="34">
        <f>SUM(L7:L33)</f>
        <v>1496.9</v>
      </c>
      <c r="M34" s="36">
        <f>SUM(M7:M33)</f>
        <v>-3002</v>
      </c>
      <c r="N34" s="34">
        <f>SUM(N7:N33)</f>
        <v>-365.36</v>
      </c>
      <c r="O34" s="34"/>
      <c r="P34" s="34">
        <f t="shared" ref="P34:Y34" si="3">SUM(P7:P33)</f>
        <v>-2101</v>
      </c>
      <c r="Q34" s="34">
        <f t="shared" si="3"/>
        <v>0</v>
      </c>
      <c r="R34" s="34">
        <f t="shared" si="3"/>
        <v>-64.010000000000005</v>
      </c>
      <c r="S34" s="34">
        <f t="shared" si="3"/>
        <v>0</v>
      </c>
      <c r="T34" s="34">
        <f t="shared" si="3"/>
        <v>-240</v>
      </c>
      <c r="U34" s="34">
        <f t="shared" si="3"/>
        <v>0</v>
      </c>
      <c r="V34" s="34">
        <f t="shared" si="3"/>
        <v>-20</v>
      </c>
      <c r="W34" s="34">
        <f t="shared" si="3"/>
        <v>0</v>
      </c>
      <c r="X34" s="34">
        <f t="shared" si="3"/>
        <v>0</v>
      </c>
      <c r="Y34" s="34">
        <f t="shared" si="3"/>
        <v>-41.629999999999995</v>
      </c>
      <c r="Z34" s="37"/>
      <c r="AA34" s="3"/>
    </row>
    <row r="35" spans="1:27" x14ac:dyDescent="0.2">
      <c r="F35" s="26"/>
      <c r="G35" s="3" t="s">
        <v>26</v>
      </c>
      <c r="M35" s="27"/>
    </row>
    <row r="36" spans="1:27" s="31" customFormat="1" hidden="1" x14ac:dyDescent="0.2">
      <c r="A36" s="29"/>
      <c r="C36" s="30"/>
      <c r="D36" s="30"/>
      <c r="E36" s="30"/>
      <c r="F36" s="26">
        <f t="shared" ref="F36:F51" si="4">SUM(G36:L36)</f>
        <v>0</v>
      </c>
      <c r="G36" s="30"/>
      <c r="H36" s="30"/>
      <c r="I36" s="30"/>
      <c r="J36" s="30"/>
      <c r="K36" s="30"/>
      <c r="L36" s="30"/>
      <c r="M36" s="27">
        <f t="shared" ref="M36:M51" si="5">SUM(N36:Z36)</f>
        <v>0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">
        <f t="shared" ref="AA36:AA42" si="6">SUM($F36,$M36)-$D36</f>
        <v>0</v>
      </c>
    </row>
    <row r="37" spans="1:27" s="31" customFormat="1" hidden="1" x14ac:dyDescent="0.2">
      <c r="A37" s="29"/>
      <c r="C37" s="30"/>
      <c r="D37" s="30"/>
      <c r="E37" s="30"/>
      <c r="F37" s="26">
        <f t="shared" si="4"/>
        <v>0</v>
      </c>
      <c r="G37" s="30"/>
      <c r="H37" s="30"/>
      <c r="I37" s="30"/>
      <c r="J37" s="30"/>
      <c r="K37" s="30"/>
      <c r="L37" s="30"/>
      <c r="M37" s="27">
        <f t="shared" si="5"/>
        <v>0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">
        <f t="shared" si="6"/>
        <v>0</v>
      </c>
    </row>
    <row r="38" spans="1:27" s="31" customFormat="1" hidden="1" x14ac:dyDescent="0.2">
      <c r="A38" s="29"/>
      <c r="C38" s="30"/>
      <c r="D38" s="30"/>
      <c r="E38" s="30"/>
      <c r="F38" s="26">
        <f t="shared" si="4"/>
        <v>0</v>
      </c>
      <c r="G38" s="30"/>
      <c r="H38" s="30"/>
      <c r="I38" s="30"/>
      <c r="J38" s="30"/>
      <c r="K38" s="30"/>
      <c r="L38" s="30"/>
      <c r="M38" s="27">
        <f t="shared" si="5"/>
        <v>0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">
        <f t="shared" si="6"/>
        <v>0</v>
      </c>
    </row>
    <row r="39" spans="1:27" s="31" customFormat="1" hidden="1" x14ac:dyDescent="0.2">
      <c r="A39" s="29"/>
      <c r="B39" s="2"/>
      <c r="C39" s="3"/>
      <c r="D39" s="30"/>
      <c r="E39" s="30"/>
      <c r="F39" s="26">
        <f t="shared" si="4"/>
        <v>0</v>
      </c>
      <c r="G39" s="30"/>
      <c r="H39" s="30"/>
      <c r="I39" s="30"/>
      <c r="J39" s="30"/>
      <c r="K39" s="30"/>
      <c r="L39" s="30"/>
      <c r="M39" s="27">
        <f t="shared" si="5"/>
        <v>0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">
        <f t="shared" si="6"/>
        <v>0</v>
      </c>
    </row>
    <row r="40" spans="1:27" s="31" customFormat="1" hidden="1" x14ac:dyDescent="0.2">
      <c r="A40" s="29"/>
      <c r="C40" s="30"/>
      <c r="D40" s="30"/>
      <c r="E40" s="30"/>
      <c r="F40" s="26">
        <f t="shared" si="4"/>
        <v>0</v>
      </c>
      <c r="G40" s="30"/>
      <c r="H40" s="30"/>
      <c r="I40" s="30"/>
      <c r="J40" s="30"/>
      <c r="K40" s="30"/>
      <c r="L40" s="30"/>
      <c r="M40" s="27">
        <f t="shared" si="5"/>
        <v>0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">
        <f t="shared" si="6"/>
        <v>0</v>
      </c>
    </row>
    <row r="41" spans="1:27" s="31" customFormat="1" hidden="1" x14ac:dyDescent="0.2">
      <c r="A41" s="29"/>
      <c r="B41" s="2"/>
      <c r="C41" s="3"/>
      <c r="D41" s="30"/>
      <c r="E41" s="30"/>
      <c r="F41" s="26">
        <f t="shared" si="4"/>
        <v>0</v>
      </c>
      <c r="G41" s="30"/>
      <c r="H41" s="30"/>
      <c r="I41" s="30"/>
      <c r="J41" s="30"/>
      <c r="K41" s="30"/>
      <c r="L41" s="30"/>
      <c r="M41" s="27">
        <f t="shared" si="5"/>
        <v>0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">
        <f t="shared" si="6"/>
        <v>0</v>
      </c>
    </row>
    <row r="42" spans="1:27" s="31" customFormat="1" hidden="1" x14ac:dyDescent="0.2">
      <c r="A42" s="29"/>
      <c r="C42" s="30"/>
      <c r="D42" s="30"/>
      <c r="E42" s="30"/>
      <c r="F42" s="26">
        <f t="shared" si="4"/>
        <v>0</v>
      </c>
      <c r="G42" s="30"/>
      <c r="H42" s="30"/>
      <c r="I42" s="30"/>
      <c r="J42" s="30"/>
      <c r="K42" s="30"/>
      <c r="L42" s="30"/>
      <c r="M42" s="27">
        <f t="shared" si="5"/>
        <v>0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">
        <f t="shared" si="6"/>
        <v>0</v>
      </c>
    </row>
    <row r="43" spans="1:27" s="31" customFormat="1" hidden="1" x14ac:dyDescent="0.2">
      <c r="A43" s="29"/>
      <c r="C43" s="30"/>
      <c r="D43" s="30"/>
      <c r="E43" s="30"/>
      <c r="F43" s="26">
        <f t="shared" si="4"/>
        <v>0</v>
      </c>
      <c r="G43" s="30"/>
      <c r="H43" s="30"/>
      <c r="I43" s="30"/>
      <c r="J43" s="30"/>
      <c r="K43" s="30"/>
      <c r="L43" s="30"/>
      <c r="M43" s="27">
        <f t="shared" si="5"/>
        <v>0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">
        <f>SUM($F43,$M43)-$C43</f>
        <v>0</v>
      </c>
    </row>
    <row r="44" spans="1:27" s="31" customFormat="1" hidden="1" x14ac:dyDescent="0.2">
      <c r="A44" s="29"/>
      <c r="C44" s="30"/>
      <c r="D44" s="30"/>
      <c r="E44" s="30"/>
      <c r="F44" s="26">
        <f t="shared" si="4"/>
        <v>0</v>
      </c>
      <c r="G44" s="30"/>
      <c r="H44" s="30"/>
      <c r="I44" s="30"/>
      <c r="J44" s="30"/>
      <c r="K44" s="30"/>
      <c r="L44" s="30"/>
      <c r="M44" s="27">
        <f t="shared" si="5"/>
        <v>0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">
        <f>SUM($F44,$M44)-$C44</f>
        <v>0</v>
      </c>
    </row>
    <row r="45" spans="1:27" s="31" customFormat="1" hidden="1" x14ac:dyDescent="0.2">
      <c r="A45" s="29"/>
      <c r="C45" s="30"/>
      <c r="D45" s="30"/>
      <c r="E45" s="30"/>
      <c r="F45" s="26">
        <f t="shared" si="4"/>
        <v>0</v>
      </c>
      <c r="G45" s="30"/>
      <c r="H45" s="30"/>
      <c r="I45" s="30"/>
      <c r="J45" s="30"/>
      <c r="K45" s="30"/>
      <c r="L45" s="30"/>
      <c r="M45" s="27">
        <f t="shared" si="5"/>
        <v>0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">
        <f>SUM($F45,$M45)-$C45</f>
        <v>0</v>
      </c>
    </row>
    <row r="46" spans="1:27" s="31" customFormat="1" hidden="1" x14ac:dyDescent="0.2">
      <c r="A46" s="29"/>
      <c r="C46" s="30"/>
      <c r="D46" s="30"/>
      <c r="E46" s="30"/>
      <c r="F46" s="26">
        <f t="shared" si="4"/>
        <v>0</v>
      </c>
      <c r="G46" s="30"/>
      <c r="H46" s="30"/>
      <c r="I46" s="30"/>
      <c r="J46" s="30"/>
      <c r="K46" s="30"/>
      <c r="L46" s="30"/>
      <c r="M46" s="27">
        <f t="shared" si="5"/>
        <v>0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">
        <f>SUM($F46,$M46)-$C46</f>
        <v>0</v>
      </c>
    </row>
    <row r="47" spans="1:27" s="31" customFormat="1" hidden="1" x14ac:dyDescent="0.2">
      <c r="A47" s="29"/>
      <c r="C47" s="30"/>
      <c r="D47" s="30"/>
      <c r="E47" s="30"/>
      <c r="F47" s="26">
        <f t="shared" si="4"/>
        <v>0</v>
      </c>
      <c r="G47" s="30"/>
      <c r="H47" s="30"/>
      <c r="I47" s="30"/>
      <c r="J47" s="30"/>
      <c r="K47" s="30"/>
      <c r="L47" s="30"/>
      <c r="M47" s="27">
        <f t="shared" si="5"/>
        <v>0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">
        <f>SUM($F47,$M47)-$D47</f>
        <v>0</v>
      </c>
    </row>
    <row r="48" spans="1:27" s="31" customFormat="1" hidden="1" x14ac:dyDescent="0.2">
      <c r="A48" s="29"/>
      <c r="C48" s="30"/>
      <c r="D48" s="30"/>
      <c r="E48" s="30"/>
      <c r="F48" s="26">
        <f t="shared" si="4"/>
        <v>0</v>
      </c>
      <c r="G48" s="30"/>
      <c r="H48" s="30"/>
      <c r="I48" s="30"/>
      <c r="J48" s="30"/>
      <c r="K48" s="30"/>
      <c r="L48" s="30"/>
      <c r="M48" s="27">
        <f t="shared" si="5"/>
        <v>0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">
        <f>SUM($F48,$M48)-$D48</f>
        <v>0</v>
      </c>
    </row>
    <row r="49" spans="1:27" s="31" customFormat="1" hidden="1" x14ac:dyDescent="0.2">
      <c r="A49" s="29"/>
      <c r="B49" s="40"/>
      <c r="C49" s="41"/>
      <c r="D49" s="30"/>
      <c r="E49" s="30"/>
      <c r="F49" s="26">
        <f t="shared" si="4"/>
        <v>0</v>
      </c>
      <c r="G49" s="30"/>
      <c r="H49" s="30"/>
      <c r="I49" s="30"/>
      <c r="J49" s="30"/>
      <c r="K49" s="30"/>
      <c r="L49" s="30"/>
      <c r="M49" s="27">
        <f t="shared" si="5"/>
        <v>0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">
        <f>SUM($F49,$M49)-$D49</f>
        <v>0</v>
      </c>
    </row>
    <row r="50" spans="1:27" s="31" customFormat="1" hidden="1" x14ac:dyDescent="0.2">
      <c r="A50" s="29"/>
      <c r="C50" s="30"/>
      <c r="D50" s="30"/>
      <c r="E50" s="30"/>
      <c r="F50" s="26">
        <f t="shared" si="4"/>
        <v>0</v>
      </c>
      <c r="G50" s="30"/>
      <c r="H50" s="30"/>
      <c r="I50" s="30"/>
      <c r="J50" s="30"/>
      <c r="K50" s="30"/>
      <c r="L50" s="30"/>
      <c r="M50" s="27">
        <f t="shared" si="5"/>
        <v>0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">
        <f>SUM($F50,$M50)-$D50</f>
        <v>0</v>
      </c>
    </row>
    <row r="51" spans="1:27" s="31" customFormat="1" hidden="1" x14ac:dyDescent="0.2">
      <c r="A51" s="29"/>
      <c r="C51" s="30"/>
      <c r="D51" s="30"/>
      <c r="E51" s="30"/>
      <c r="F51" s="26">
        <f t="shared" si="4"/>
        <v>0</v>
      </c>
      <c r="G51" s="30"/>
      <c r="H51" s="30"/>
      <c r="I51" s="30"/>
      <c r="J51" s="30"/>
      <c r="K51" s="30"/>
      <c r="L51" s="30"/>
      <c r="M51" s="27">
        <f t="shared" si="5"/>
        <v>0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"/>
      <c r="Y51" s="3"/>
      <c r="Z51" s="30"/>
      <c r="AA51" s="3">
        <f>SUM($F51,$M51)-$D51</f>
        <v>0</v>
      </c>
    </row>
    <row r="52" spans="1:27" ht="8.4" hidden="1" customHeight="1" x14ac:dyDescent="0.2">
      <c r="F52" s="26"/>
      <c r="G52" s="3" t="s">
        <v>26</v>
      </c>
      <c r="M52" s="27"/>
    </row>
    <row r="53" spans="1:27" s="38" customFormat="1" hidden="1" x14ac:dyDescent="0.2">
      <c r="A53" s="32" t="s">
        <v>59</v>
      </c>
      <c r="B53" s="33"/>
      <c r="C53" s="34"/>
      <c r="D53" s="34"/>
      <c r="E53" s="34"/>
      <c r="F53" s="35">
        <f>SUM(F35:F52)</f>
        <v>0</v>
      </c>
      <c r="G53" s="34">
        <f t="shared" ref="G53:K53" si="7">SUM(G35:G52)</f>
        <v>0</v>
      </c>
      <c r="H53" s="34">
        <f t="shared" si="7"/>
        <v>0</v>
      </c>
      <c r="I53" s="34"/>
      <c r="J53" s="34">
        <f t="shared" si="7"/>
        <v>0</v>
      </c>
      <c r="K53" s="34">
        <f t="shared" si="7"/>
        <v>0</v>
      </c>
      <c r="L53" s="34">
        <f>SUM(L35:L52)</f>
        <v>0</v>
      </c>
      <c r="M53" s="36">
        <f>SUM(M35:M52)</f>
        <v>0</v>
      </c>
      <c r="N53" s="34">
        <f t="shared" ref="N53:Y53" si="8">SUM(N35:N52)</f>
        <v>0</v>
      </c>
      <c r="O53" s="34"/>
      <c r="P53" s="34">
        <f t="shared" si="8"/>
        <v>0</v>
      </c>
      <c r="Q53" s="34">
        <f t="shared" si="8"/>
        <v>0</v>
      </c>
      <c r="R53" s="34">
        <f t="shared" si="8"/>
        <v>0</v>
      </c>
      <c r="S53" s="34">
        <f t="shared" si="8"/>
        <v>0</v>
      </c>
      <c r="T53" s="34">
        <f t="shared" si="8"/>
        <v>0</v>
      </c>
      <c r="U53" s="34">
        <f t="shared" si="8"/>
        <v>0</v>
      </c>
      <c r="V53" s="34">
        <f t="shared" si="8"/>
        <v>0</v>
      </c>
      <c r="W53" s="34">
        <f t="shared" si="8"/>
        <v>0</v>
      </c>
      <c r="X53" s="34">
        <f t="shared" si="8"/>
        <v>0</v>
      </c>
      <c r="Y53" s="34">
        <f t="shared" si="8"/>
        <v>0</v>
      </c>
      <c r="Z53" s="37"/>
      <c r="AA53" s="3"/>
    </row>
    <row r="54" spans="1:27" ht="8.4" hidden="1" customHeight="1" x14ac:dyDescent="0.2">
      <c r="F54" s="26"/>
      <c r="G54" s="3" t="s">
        <v>26</v>
      </c>
      <c r="M54" s="27"/>
    </row>
    <row r="55" spans="1:27" hidden="1" x14ac:dyDescent="0.2">
      <c r="A55" s="28"/>
      <c r="E55" s="30"/>
      <c r="F55" s="26">
        <f t="shared" ref="F55:F78" si="9">SUM(G55:L55)</f>
        <v>0</v>
      </c>
      <c r="G55" s="30"/>
      <c r="H55" s="30"/>
      <c r="I55" s="30"/>
      <c r="J55" s="30"/>
      <c r="K55" s="30"/>
      <c r="L55" s="30"/>
      <c r="M55" s="27">
        <f t="shared" ref="M55:M78" si="10">SUM(N55:Z55)</f>
        <v>0</v>
      </c>
      <c r="N55" s="2"/>
      <c r="O55" s="2"/>
      <c r="P55" s="2"/>
      <c r="Q55" s="2"/>
      <c r="R55" s="2"/>
      <c r="S55" s="2"/>
      <c r="T55" s="2"/>
      <c r="U55" s="2"/>
      <c r="V55" s="2"/>
      <c r="Z55" s="2"/>
      <c r="AA55" s="3">
        <f>SUM($F55,$M55)-$D55</f>
        <v>0</v>
      </c>
    </row>
    <row r="56" spans="1:27" hidden="1" x14ac:dyDescent="0.2">
      <c r="A56" s="28"/>
      <c r="E56" s="30"/>
      <c r="F56" s="26">
        <f t="shared" si="9"/>
        <v>0</v>
      </c>
      <c r="G56" s="30"/>
      <c r="H56" s="30"/>
      <c r="I56" s="30"/>
      <c r="J56" s="30"/>
      <c r="K56" s="30"/>
      <c r="L56" s="30"/>
      <c r="M56" s="27">
        <f t="shared" si="10"/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Z56" s="2"/>
      <c r="AA56" s="3">
        <f>SUM($F56,$M56)-$C56</f>
        <v>0</v>
      </c>
    </row>
    <row r="57" spans="1:27" hidden="1" x14ac:dyDescent="0.2">
      <c r="A57" s="28"/>
      <c r="D57" s="30"/>
      <c r="E57" s="30"/>
      <c r="F57" s="26">
        <f t="shared" si="9"/>
        <v>0</v>
      </c>
      <c r="G57" s="30"/>
      <c r="H57" s="30"/>
      <c r="I57" s="30"/>
      <c r="J57" s="30"/>
      <c r="K57" s="30"/>
      <c r="L57" s="30"/>
      <c r="M57" s="27">
        <f t="shared" si="10"/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Z57" s="2"/>
      <c r="AA57" s="3"/>
    </row>
    <row r="58" spans="1:27" hidden="1" x14ac:dyDescent="0.2">
      <c r="A58" s="28"/>
      <c r="E58" s="30"/>
      <c r="F58" s="26">
        <f t="shared" si="9"/>
        <v>0</v>
      </c>
      <c r="G58" s="30"/>
      <c r="H58" s="30"/>
      <c r="I58" s="30"/>
      <c r="J58" s="30"/>
      <c r="K58" s="30"/>
      <c r="L58" s="30"/>
      <c r="M58" s="27">
        <f t="shared" si="10"/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Z58" s="2"/>
      <c r="AA58" s="3">
        <f>SUM($F58,$M58)-$D58</f>
        <v>0</v>
      </c>
    </row>
    <row r="59" spans="1:27" hidden="1" x14ac:dyDescent="0.2">
      <c r="A59" s="28"/>
      <c r="E59" s="30"/>
      <c r="F59" s="26">
        <f t="shared" si="9"/>
        <v>0</v>
      </c>
      <c r="G59" s="30"/>
      <c r="H59" s="30"/>
      <c r="I59" s="30"/>
      <c r="J59" s="30"/>
      <c r="K59" s="30"/>
      <c r="L59" s="30"/>
      <c r="M59" s="27">
        <f t="shared" si="10"/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Z59" s="2"/>
      <c r="AA59" s="3">
        <f>SUM($F59,$M59)-$D59</f>
        <v>0</v>
      </c>
    </row>
    <row r="60" spans="1:27" hidden="1" x14ac:dyDescent="0.2">
      <c r="A60" s="28"/>
      <c r="E60" s="30"/>
      <c r="F60" s="26">
        <f t="shared" si="9"/>
        <v>0</v>
      </c>
      <c r="G60" s="30"/>
      <c r="H60" s="30"/>
      <c r="I60" s="30"/>
      <c r="J60" s="30"/>
      <c r="K60" s="30"/>
      <c r="L60" s="30"/>
      <c r="M60" s="27">
        <f t="shared" si="10"/>
        <v>0</v>
      </c>
      <c r="N60" s="2"/>
      <c r="O60" s="2"/>
      <c r="P60" s="2"/>
      <c r="Q60" s="2"/>
      <c r="R60" s="2"/>
      <c r="T60" s="2"/>
      <c r="U60" s="2"/>
      <c r="V60" s="2"/>
      <c r="W60" s="2"/>
      <c r="X60" s="2"/>
      <c r="Z60" s="2"/>
      <c r="AA60" s="3">
        <f>SUM($F60,$M60)-$D60</f>
        <v>0</v>
      </c>
    </row>
    <row r="61" spans="1:27" hidden="1" x14ac:dyDescent="0.2">
      <c r="A61" s="28"/>
      <c r="E61" s="30"/>
      <c r="F61" s="26">
        <f t="shared" si="9"/>
        <v>0</v>
      </c>
      <c r="G61" s="30"/>
      <c r="H61" s="30"/>
      <c r="I61" s="30"/>
      <c r="J61" s="30"/>
      <c r="K61" s="30"/>
      <c r="L61" s="30"/>
      <c r="M61" s="27">
        <f t="shared" si="10"/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Z61" s="2"/>
      <c r="AA61" s="3">
        <f>SUM($F61,$M61)-$D61</f>
        <v>0</v>
      </c>
    </row>
    <row r="62" spans="1:27" hidden="1" x14ac:dyDescent="0.2">
      <c r="A62" s="28"/>
      <c r="E62" s="30"/>
      <c r="F62" s="26">
        <f t="shared" si="9"/>
        <v>0</v>
      </c>
      <c r="G62" s="30"/>
      <c r="H62" s="30"/>
      <c r="I62" s="30"/>
      <c r="J62" s="30"/>
      <c r="K62" s="30"/>
      <c r="L62" s="30"/>
      <c r="M62" s="27">
        <f t="shared" si="10"/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Z62" s="2"/>
      <c r="AA62" s="3">
        <f>SUM($F62,$M62)-$C62</f>
        <v>0</v>
      </c>
    </row>
    <row r="63" spans="1:27" hidden="1" x14ac:dyDescent="0.2">
      <c r="A63" s="28"/>
      <c r="D63" s="30"/>
      <c r="E63" s="30"/>
      <c r="F63" s="26">
        <f t="shared" si="9"/>
        <v>0</v>
      </c>
      <c r="G63" s="30"/>
      <c r="H63" s="30"/>
      <c r="I63" s="30"/>
      <c r="J63" s="30"/>
      <c r="K63" s="30"/>
      <c r="L63" s="30"/>
      <c r="M63" s="27">
        <f t="shared" si="10"/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Z63" s="2"/>
      <c r="AA63" s="3"/>
    </row>
    <row r="64" spans="1:27" hidden="1" x14ac:dyDescent="0.2">
      <c r="A64" s="28"/>
      <c r="E64" s="30"/>
      <c r="F64" s="26">
        <f t="shared" si="9"/>
        <v>0</v>
      </c>
      <c r="G64" s="30"/>
      <c r="H64" s="30"/>
      <c r="I64" s="30"/>
      <c r="J64" s="30"/>
      <c r="K64" s="30"/>
      <c r="L64" s="30"/>
      <c r="M64" s="27">
        <f t="shared" si="10"/>
        <v>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Z64" s="2"/>
      <c r="AA64" s="3">
        <f>SUM($F64,$M64)-$D64</f>
        <v>0</v>
      </c>
    </row>
    <row r="65" spans="1:27" hidden="1" x14ac:dyDescent="0.2">
      <c r="A65" s="28"/>
      <c r="E65" s="30"/>
      <c r="F65" s="26">
        <f t="shared" si="9"/>
        <v>0</v>
      </c>
      <c r="G65" s="30"/>
      <c r="H65" s="30"/>
      <c r="I65" s="30"/>
      <c r="J65" s="30"/>
      <c r="K65" s="30"/>
      <c r="L65" s="30"/>
      <c r="M65" s="27">
        <f t="shared" si="10"/>
        <v>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Z65" s="2"/>
      <c r="AA65" s="3">
        <f>SUM($F65,$M65)-$D65</f>
        <v>0</v>
      </c>
    </row>
    <row r="66" spans="1:27" hidden="1" x14ac:dyDescent="0.2">
      <c r="A66" s="28"/>
      <c r="D66" s="30"/>
      <c r="E66" s="30"/>
      <c r="F66" s="26">
        <f t="shared" si="9"/>
        <v>0</v>
      </c>
      <c r="G66" s="30"/>
      <c r="H66" s="30"/>
      <c r="I66" s="30"/>
      <c r="J66" s="30"/>
      <c r="K66" s="30"/>
      <c r="L66" s="30"/>
      <c r="M66" s="27">
        <f t="shared" si="10"/>
        <v>0</v>
      </c>
      <c r="N66" s="2"/>
      <c r="O66" s="2"/>
      <c r="P66" s="2"/>
      <c r="Q66" s="2"/>
      <c r="R66" s="2"/>
      <c r="S66" s="2"/>
      <c r="U66" s="2"/>
      <c r="V66" s="2"/>
      <c r="W66" s="2"/>
      <c r="X66" s="2"/>
      <c r="Z66" s="2"/>
      <c r="AA66" s="3">
        <f>SUM($F66,$M66)-$D66</f>
        <v>0</v>
      </c>
    </row>
    <row r="67" spans="1:27" hidden="1" x14ac:dyDescent="0.2">
      <c r="A67" s="28"/>
      <c r="D67" s="30"/>
      <c r="E67" s="30"/>
      <c r="F67" s="26">
        <f t="shared" si="9"/>
        <v>0</v>
      </c>
      <c r="G67" s="30"/>
      <c r="H67" s="30"/>
      <c r="I67" s="30"/>
      <c r="J67" s="30"/>
      <c r="K67" s="30"/>
      <c r="L67" s="30"/>
      <c r="M67" s="27">
        <f t="shared" si="10"/>
        <v>0</v>
      </c>
      <c r="N67" s="2"/>
      <c r="O67" s="2"/>
      <c r="R67" s="2"/>
      <c r="S67" s="2"/>
      <c r="T67" s="2"/>
      <c r="U67" s="2"/>
      <c r="V67" s="2"/>
      <c r="W67" s="2"/>
      <c r="X67" s="2"/>
      <c r="Z67" s="2"/>
      <c r="AA67" s="3">
        <f>SUM($F67,$M67)-$D67</f>
        <v>0</v>
      </c>
    </row>
    <row r="68" spans="1:27" s="31" customFormat="1" hidden="1" x14ac:dyDescent="0.2">
      <c r="A68" s="29"/>
      <c r="B68" s="2"/>
      <c r="C68" s="3"/>
      <c r="D68" s="30"/>
      <c r="E68" s="30"/>
      <c r="F68" s="26">
        <f t="shared" si="9"/>
        <v>0</v>
      </c>
      <c r="G68" s="30"/>
      <c r="H68" s="30"/>
      <c r="I68" s="30"/>
      <c r="J68" s="30"/>
      <c r="K68" s="30"/>
      <c r="L68" s="30"/>
      <c r="M68" s="27">
        <f t="shared" si="10"/>
        <v>0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"/>
      <c r="Z68" s="30"/>
      <c r="AA68" s="3">
        <f>SUM($F68,$M68)-$C68</f>
        <v>0</v>
      </c>
    </row>
    <row r="69" spans="1:27" s="31" customFormat="1" hidden="1" x14ac:dyDescent="0.2">
      <c r="A69" s="29"/>
      <c r="B69" s="2"/>
      <c r="C69" s="3"/>
      <c r="D69" s="30"/>
      <c r="E69" s="30"/>
      <c r="F69" s="26">
        <f t="shared" si="9"/>
        <v>0</v>
      </c>
      <c r="G69" s="30"/>
      <c r="H69" s="30"/>
      <c r="I69" s="30"/>
      <c r="J69" s="30"/>
      <c r="K69" s="30"/>
      <c r="L69" s="30"/>
      <c r="M69" s="27">
        <f t="shared" si="10"/>
        <v>0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"/>
    </row>
    <row r="70" spans="1:27" s="31" customFormat="1" hidden="1" x14ac:dyDescent="0.2">
      <c r="A70" s="29"/>
      <c r="B70" s="2"/>
      <c r="C70" s="3"/>
      <c r="D70" s="30"/>
      <c r="E70" s="30"/>
      <c r="F70" s="26">
        <f t="shared" si="9"/>
        <v>0</v>
      </c>
      <c r="G70" s="30"/>
      <c r="H70" s="30"/>
      <c r="I70" s="30"/>
      <c r="J70" s="30"/>
      <c r="K70" s="30"/>
      <c r="L70" s="30"/>
      <c r="M70" s="27">
        <f t="shared" si="10"/>
        <v>0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">
        <f>SUM($F70,$M70)-$D70</f>
        <v>0</v>
      </c>
    </row>
    <row r="71" spans="1:27" s="31" customFormat="1" hidden="1" x14ac:dyDescent="0.2">
      <c r="A71" s="29"/>
      <c r="B71" s="2"/>
      <c r="C71" s="3"/>
      <c r="D71" s="30"/>
      <c r="E71" s="30"/>
      <c r="F71" s="26">
        <f t="shared" si="9"/>
        <v>0</v>
      </c>
      <c r="G71" s="30"/>
      <c r="H71" s="30"/>
      <c r="I71" s="30"/>
      <c r="J71" s="30"/>
      <c r="K71" s="30"/>
      <c r="L71" s="30"/>
      <c r="M71" s="27">
        <f t="shared" si="10"/>
        <v>0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">
        <f>SUM($F71,$M71)-$D71</f>
        <v>0</v>
      </c>
    </row>
    <row r="72" spans="1:27" s="31" customFormat="1" hidden="1" x14ac:dyDescent="0.2">
      <c r="A72" s="29"/>
      <c r="B72" s="2"/>
      <c r="C72" s="3"/>
      <c r="D72" s="30"/>
      <c r="E72" s="30"/>
      <c r="F72" s="26">
        <f t="shared" si="9"/>
        <v>0</v>
      </c>
      <c r="G72" s="30"/>
      <c r="H72" s="30"/>
      <c r="I72" s="30"/>
      <c r="J72" s="30"/>
      <c r="K72" s="30"/>
      <c r="L72" s="30"/>
      <c r="M72" s="27">
        <f t="shared" si="10"/>
        <v>0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">
        <f>SUM($F72,$M72)-$D72</f>
        <v>0</v>
      </c>
    </row>
    <row r="73" spans="1:27" s="31" customFormat="1" hidden="1" x14ac:dyDescent="0.2">
      <c r="A73" s="29"/>
      <c r="B73" s="2"/>
      <c r="C73" s="3"/>
      <c r="D73" s="30"/>
      <c r="E73" s="30"/>
      <c r="F73" s="26">
        <f t="shared" si="9"/>
        <v>0</v>
      </c>
      <c r="G73" s="30"/>
      <c r="H73" s="30"/>
      <c r="I73" s="30"/>
      <c r="J73" s="30"/>
      <c r="K73" s="30"/>
      <c r="L73" s="30"/>
      <c r="M73" s="27">
        <f t="shared" si="10"/>
        <v>0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"/>
    </row>
    <row r="74" spans="1:27" s="31" customFormat="1" hidden="1" x14ac:dyDescent="0.2">
      <c r="A74" s="29"/>
      <c r="B74" s="2"/>
      <c r="C74" s="3"/>
      <c r="D74" s="30"/>
      <c r="E74" s="30"/>
      <c r="F74" s="26">
        <f t="shared" si="9"/>
        <v>0</v>
      </c>
      <c r="G74" s="30"/>
      <c r="H74" s="30"/>
      <c r="I74" s="30"/>
      <c r="J74" s="30"/>
      <c r="K74" s="30"/>
      <c r="L74" s="30"/>
      <c r="M74" s="27">
        <f t="shared" si="10"/>
        <v>0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"/>
    </row>
    <row r="75" spans="1:27" s="31" customFormat="1" hidden="1" x14ac:dyDescent="0.2">
      <c r="A75" s="29"/>
      <c r="B75" s="2"/>
      <c r="C75" s="30"/>
      <c r="D75" s="30"/>
      <c r="E75" s="30"/>
      <c r="F75" s="26">
        <f t="shared" si="9"/>
        <v>0</v>
      </c>
      <c r="G75" s="30"/>
      <c r="H75" s="30"/>
      <c r="I75" s="30"/>
      <c r="J75" s="30"/>
      <c r="K75" s="30"/>
      <c r="L75" s="30"/>
      <c r="M75" s="27">
        <f t="shared" si="10"/>
        <v>0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"/>
    </row>
    <row r="76" spans="1:27" s="31" customFormat="1" hidden="1" x14ac:dyDescent="0.2">
      <c r="A76" s="29"/>
      <c r="B76" s="2"/>
      <c r="C76" s="30"/>
      <c r="D76" s="30"/>
      <c r="E76" s="30"/>
      <c r="F76" s="26">
        <f t="shared" si="9"/>
        <v>0</v>
      </c>
      <c r="G76" s="30"/>
      <c r="H76" s="30"/>
      <c r="I76" s="30"/>
      <c r="J76" s="30"/>
      <c r="K76" s="30"/>
      <c r="L76" s="30"/>
      <c r="M76" s="27">
        <f t="shared" si="10"/>
        <v>0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"/>
    </row>
    <row r="77" spans="1:27" s="31" customFormat="1" hidden="1" x14ac:dyDescent="0.2">
      <c r="A77" s="29"/>
      <c r="B77" s="2"/>
      <c r="C77" s="30"/>
      <c r="D77" s="30"/>
      <c r="E77" s="30"/>
      <c r="F77" s="26">
        <f t="shared" si="9"/>
        <v>0</v>
      </c>
      <c r="G77" s="30"/>
      <c r="H77" s="30"/>
      <c r="I77" s="30"/>
      <c r="J77" s="30"/>
      <c r="K77" s="30"/>
      <c r="L77" s="30"/>
      <c r="M77" s="27">
        <f t="shared" si="10"/>
        <v>0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"/>
    </row>
    <row r="78" spans="1:27" s="31" customFormat="1" hidden="1" x14ac:dyDescent="0.2">
      <c r="A78" s="29"/>
      <c r="B78" s="2"/>
      <c r="C78" s="30"/>
      <c r="D78" s="30"/>
      <c r="E78" s="30"/>
      <c r="F78" s="26">
        <f t="shared" si="9"/>
        <v>0</v>
      </c>
      <c r="G78" s="30"/>
      <c r="H78" s="37"/>
      <c r="I78" s="37"/>
      <c r="J78" s="30"/>
      <c r="K78" s="30"/>
      <c r="L78" s="30"/>
      <c r="M78" s="27">
        <f t="shared" si="10"/>
        <v>0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">
        <f>SUM($F78,$M78)-$D78</f>
        <v>0</v>
      </c>
    </row>
    <row r="79" spans="1:27" ht="8.4" hidden="1" customHeight="1" x14ac:dyDescent="0.2">
      <c r="F79" s="26"/>
      <c r="G79" s="3" t="s">
        <v>26</v>
      </c>
      <c r="M79" s="27"/>
    </row>
    <row r="80" spans="1:27" s="38" customFormat="1" hidden="1" x14ac:dyDescent="0.2">
      <c r="A80" s="32" t="s">
        <v>84</v>
      </c>
      <c r="B80" s="33" t="s">
        <v>85</v>
      </c>
      <c r="C80" s="34"/>
      <c r="D80" s="34"/>
      <c r="E80" s="34"/>
      <c r="F80" s="35">
        <f t="shared" ref="F80:Y80" si="11">SUM(F54:F79)</f>
        <v>0</v>
      </c>
      <c r="G80" s="34">
        <f t="shared" si="11"/>
        <v>0</v>
      </c>
      <c r="H80" s="34">
        <f t="shared" si="11"/>
        <v>0</v>
      </c>
      <c r="I80" s="34"/>
      <c r="J80" s="34">
        <f t="shared" si="11"/>
        <v>0</v>
      </c>
      <c r="K80" s="34">
        <f t="shared" si="11"/>
        <v>0</v>
      </c>
      <c r="L80" s="34">
        <f>SUM(L54:L79)</f>
        <v>0</v>
      </c>
      <c r="M80" s="36">
        <f t="shared" si="11"/>
        <v>0</v>
      </c>
      <c r="N80" s="34">
        <f t="shared" si="11"/>
        <v>0</v>
      </c>
      <c r="O80" s="34"/>
      <c r="P80" s="34">
        <f t="shared" si="11"/>
        <v>0</v>
      </c>
      <c r="Q80" s="34">
        <f t="shared" si="11"/>
        <v>0</v>
      </c>
      <c r="R80" s="34">
        <f t="shared" si="11"/>
        <v>0</v>
      </c>
      <c r="S80" s="34">
        <f t="shared" si="11"/>
        <v>0</v>
      </c>
      <c r="T80" s="34">
        <f t="shared" si="11"/>
        <v>0</v>
      </c>
      <c r="U80" s="34">
        <f t="shared" si="11"/>
        <v>0</v>
      </c>
      <c r="V80" s="34">
        <f t="shared" si="11"/>
        <v>0</v>
      </c>
      <c r="W80" s="34">
        <f t="shared" si="11"/>
        <v>0</v>
      </c>
      <c r="X80" s="34">
        <f t="shared" si="11"/>
        <v>0</v>
      </c>
      <c r="Y80" s="34">
        <f t="shared" si="11"/>
        <v>0</v>
      </c>
      <c r="Z80" s="37"/>
      <c r="AA80" s="3"/>
    </row>
    <row r="81" spans="1:27" ht="8.4" hidden="1" customHeight="1" x14ac:dyDescent="0.2">
      <c r="F81" s="26"/>
      <c r="G81" s="3" t="s">
        <v>26</v>
      </c>
      <c r="M81" s="27"/>
    </row>
    <row r="82" spans="1:27" s="31" customFormat="1" hidden="1" x14ac:dyDescent="0.2">
      <c r="A82" s="29"/>
      <c r="B82" s="2"/>
      <c r="C82" s="30"/>
      <c r="D82" s="30"/>
      <c r="E82" s="30"/>
      <c r="F82" s="26">
        <f t="shared" ref="F82:F96" si="12">SUM(G82:L82)</f>
        <v>0</v>
      </c>
      <c r="G82" s="30"/>
      <c r="H82" s="30"/>
      <c r="I82" s="30"/>
      <c r="J82" s="30"/>
      <c r="K82" s="30"/>
      <c r="L82" s="30"/>
      <c r="M82" s="27">
        <f t="shared" ref="M82:M96" si="13">SUM(N82:Z82)</f>
        <v>0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"/>
    </row>
    <row r="83" spans="1:27" s="31" customFormat="1" hidden="1" x14ac:dyDescent="0.2">
      <c r="A83" s="29"/>
      <c r="B83" s="2"/>
      <c r="C83" s="30"/>
      <c r="D83" s="30"/>
      <c r="E83" s="30"/>
      <c r="F83" s="26">
        <f t="shared" si="12"/>
        <v>0</v>
      </c>
      <c r="G83" s="30"/>
      <c r="H83" s="30"/>
      <c r="I83" s="30"/>
      <c r="J83" s="30"/>
      <c r="K83" s="30"/>
      <c r="L83" s="30"/>
      <c r="M83" s="27">
        <f t="shared" si="13"/>
        <v>0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"/>
    </row>
    <row r="84" spans="1:27" s="31" customFormat="1" hidden="1" x14ac:dyDescent="0.2">
      <c r="A84" s="29"/>
      <c r="B84" s="2"/>
      <c r="C84" s="30"/>
      <c r="D84" s="30"/>
      <c r="E84" s="30"/>
      <c r="F84" s="26">
        <f t="shared" si="12"/>
        <v>0</v>
      </c>
      <c r="G84" s="30"/>
      <c r="H84" s="30"/>
      <c r="I84" s="30"/>
      <c r="J84" s="30"/>
      <c r="K84" s="30"/>
      <c r="L84" s="30"/>
      <c r="M84" s="27">
        <f t="shared" si="13"/>
        <v>0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"/>
    </row>
    <row r="85" spans="1:27" s="31" customFormat="1" hidden="1" x14ac:dyDescent="0.2">
      <c r="A85" s="29"/>
      <c r="B85" s="2"/>
      <c r="C85" s="30"/>
      <c r="D85" s="30"/>
      <c r="E85" s="30"/>
      <c r="F85" s="26">
        <f t="shared" si="12"/>
        <v>0</v>
      </c>
      <c r="G85" s="30"/>
      <c r="H85" s="30"/>
      <c r="I85" s="30"/>
      <c r="J85" s="30"/>
      <c r="K85" s="30"/>
      <c r="L85" s="30"/>
      <c r="M85" s="27">
        <f t="shared" si="13"/>
        <v>0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"/>
    </row>
    <row r="86" spans="1:27" s="31" customFormat="1" hidden="1" x14ac:dyDescent="0.2">
      <c r="A86" s="29"/>
      <c r="B86" s="2"/>
      <c r="C86" s="30"/>
      <c r="D86" s="30"/>
      <c r="E86" s="30"/>
      <c r="F86" s="26">
        <f t="shared" si="12"/>
        <v>0</v>
      </c>
      <c r="G86" s="30"/>
      <c r="H86" s="37"/>
      <c r="I86" s="37"/>
      <c r="J86" s="30"/>
      <c r="K86" s="30"/>
      <c r="L86" s="30"/>
      <c r="M86" s="27">
        <f t="shared" si="13"/>
        <v>0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"/>
    </row>
    <row r="87" spans="1:27" s="31" customFormat="1" hidden="1" x14ac:dyDescent="0.2">
      <c r="A87" s="29"/>
      <c r="B87" s="2"/>
      <c r="C87" s="30"/>
      <c r="D87" s="30"/>
      <c r="E87" s="30"/>
      <c r="F87" s="26">
        <f t="shared" si="12"/>
        <v>0</v>
      </c>
      <c r="G87" s="30"/>
      <c r="H87" s="37"/>
      <c r="I87" s="37"/>
      <c r="J87" s="30"/>
      <c r="K87" s="30"/>
      <c r="L87" s="30"/>
      <c r="M87" s="27">
        <f t="shared" si="13"/>
        <v>0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"/>
    </row>
    <row r="88" spans="1:27" s="31" customFormat="1" hidden="1" x14ac:dyDescent="0.2">
      <c r="A88" s="29"/>
      <c r="B88" s="2"/>
      <c r="C88" s="30"/>
      <c r="D88" s="30"/>
      <c r="E88" s="30"/>
      <c r="F88" s="26">
        <f t="shared" si="12"/>
        <v>0</v>
      </c>
      <c r="G88" s="30"/>
      <c r="H88" s="37"/>
      <c r="I88" s="37"/>
      <c r="J88" s="30"/>
      <c r="K88" s="30"/>
      <c r="L88" s="30"/>
      <c r="M88" s="27">
        <f t="shared" si="13"/>
        <v>0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"/>
    </row>
    <row r="89" spans="1:27" s="31" customFormat="1" hidden="1" x14ac:dyDescent="0.2">
      <c r="A89" s="29"/>
      <c r="B89" s="2"/>
      <c r="C89" s="30"/>
      <c r="D89" s="30"/>
      <c r="E89" s="30"/>
      <c r="F89" s="26">
        <f t="shared" si="12"/>
        <v>0</v>
      </c>
      <c r="G89" s="30"/>
      <c r="H89" s="30"/>
      <c r="I89" s="30"/>
      <c r="J89" s="30"/>
      <c r="K89" s="30"/>
      <c r="L89" s="30"/>
      <c r="M89" s="27">
        <f t="shared" si="13"/>
        <v>0</v>
      </c>
      <c r="N89" s="30"/>
      <c r="O89" s="42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"/>
    </row>
    <row r="90" spans="1:27" s="31" customFormat="1" hidden="1" x14ac:dyDescent="0.2">
      <c r="A90" s="29"/>
      <c r="B90" s="2"/>
      <c r="C90" s="30"/>
      <c r="D90" s="30"/>
      <c r="E90" s="30"/>
      <c r="F90" s="26">
        <f t="shared" si="12"/>
        <v>0</v>
      </c>
      <c r="G90" s="30"/>
      <c r="H90" s="30"/>
      <c r="I90" s="30"/>
      <c r="J90" s="30"/>
      <c r="K90" s="30"/>
      <c r="L90" s="30"/>
      <c r="M90" s="27">
        <f t="shared" si="13"/>
        <v>0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"/>
    </row>
    <row r="91" spans="1:27" s="31" customFormat="1" hidden="1" x14ac:dyDescent="0.2">
      <c r="A91" s="29"/>
      <c r="B91" s="2"/>
      <c r="C91" s="30"/>
      <c r="D91" s="30"/>
      <c r="E91" s="30"/>
      <c r="F91" s="26">
        <f t="shared" si="12"/>
        <v>0</v>
      </c>
      <c r="G91" s="30"/>
      <c r="H91" s="30"/>
      <c r="I91" s="30"/>
      <c r="J91" s="30"/>
      <c r="K91" s="30"/>
      <c r="L91" s="30"/>
      <c r="M91" s="27">
        <f t="shared" si="13"/>
        <v>0</v>
      </c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"/>
    </row>
    <row r="92" spans="1:27" s="31" customFormat="1" hidden="1" x14ac:dyDescent="0.2">
      <c r="A92" s="29"/>
      <c r="B92" s="2"/>
      <c r="C92" s="30"/>
      <c r="D92" s="30"/>
      <c r="E92" s="30"/>
      <c r="F92" s="26">
        <f t="shared" si="12"/>
        <v>0</v>
      </c>
      <c r="G92" s="30"/>
      <c r="H92" s="30"/>
      <c r="I92" s="30"/>
      <c r="J92" s="30"/>
      <c r="K92" s="30"/>
      <c r="L92" s="30"/>
      <c r="M92" s="27">
        <f t="shared" si="13"/>
        <v>0</v>
      </c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"/>
    </row>
    <row r="93" spans="1:27" s="31" customFormat="1" hidden="1" x14ac:dyDescent="0.2">
      <c r="A93" s="29"/>
      <c r="B93" s="2"/>
      <c r="C93" s="30"/>
      <c r="D93" s="30"/>
      <c r="E93" s="30"/>
      <c r="F93" s="26">
        <f t="shared" si="12"/>
        <v>0</v>
      </c>
      <c r="G93" s="30"/>
      <c r="H93" s="30"/>
      <c r="I93" s="30"/>
      <c r="J93" s="30"/>
      <c r="K93" s="30"/>
      <c r="L93" s="30"/>
      <c r="M93" s="27">
        <f t="shared" si="13"/>
        <v>0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"/>
    </row>
    <row r="94" spans="1:27" s="31" customFormat="1" hidden="1" x14ac:dyDescent="0.2">
      <c r="A94" s="29"/>
      <c r="B94" s="2"/>
      <c r="C94" s="30"/>
      <c r="D94" s="30"/>
      <c r="E94" s="30"/>
      <c r="F94" s="26">
        <f t="shared" si="12"/>
        <v>0</v>
      </c>
      <c r="G94" s="30"/>
      <c r="H94" s="30"/>
      <c r="I94" s="30"/>
      <c r="J94" s="30"/>
      <c r="K94" s="30"/>
      <c r="L94" s="30"/>
      <c r="M94" s="27">
        <f t="shared" si="13"/>
        <v>0</v>
      </c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"/>
    </row>
    <row r="95" spans="1:27" s="31" customFormat="1" hidden="1" x14ac:dyDescent="0.2">
      <c r="A95" s="29"/>
      <c r="B95" s="2"/>
      <c r="C95" s="30"/>
      <c r="D95" s="30"/>
      <c r="E95" s="30"/>
      <c r="F95" s="26">
        <f t="shared" si="12"/>
        <v>0</v>
      </c>
      <c r="G95" s="30"/>
      <c r="H95" s="30"/>
      <c r="I95" s="30"/>
      <c r="J95" s="30"/>
      <c r="K95" s="30"/>
      <c r="L95" s="30"/>
      <c r="M95" s="27">
        <f t="shared" si="13"/>
        <v>0</v>
      </c>
      <c r="N95" s="43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"/>
    </row>
    <row r="96" spans="1:27" s="31" customFormat="1" hidden="1" x14ac:dyDescent="0.2">
      <c r="A96" s="29"/>
      <c r="B96" s="2"/>
      <c r="C96" s="30"/>
      <c r="D96" s="30"/>
      <c r="E96" s="30"/>
      <c r="F96" s="26">
        <f t="shared" si="12"/>
        <v>0</v>
      </c>
      <c r="G96" s="30"/>
      <c r="H96" s="30"/>
      <c r="I96" s="30"/>
      <c r="J96" s="30"/>
      <c r="K96" s="30"/>
      <c r="L96" s="30"/>
      <c r="M96" s="27">
        <f t="shared" si="13"/>
        <v>0</v>
      </c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"/>
    </row>
    <row r="97" spans="1:27" ht="8.4" hidden="1" customHeight="1" x14ac:dyDescent="0.2">
      <c r="F97" s="26"/>
      <c r="G97" s="3" t="s">
        <v>26</v>
      </c>
      <c r="M97" s="27"/>
    </row>
    <row r="98" spans="1:27" s="38" customFormat="1" hidden="1" x14ac:dyDescent="0.2">
      <c r="A98" s="32" t="s">
        <v>97</v>
      </c>
      <c r="B98" s="33" t="s">
        <v>85</v>
      </c>
      <c r="C98" s="34"/>
      <c r="D98" s="34"/>
      <c r="E98" s="34"/>
      <c r="F98" s="35">
        <f>SUM(F81:F97)</f>
        <v>0</v>
      </c>
      <c r="G98" s="34">
        <f>SUM(G81:G97)</f>
        <v>0</v>
      </c>
      <c r="H98" s="34">
        <f>SUM(H81:H97)</f>
        <v>0</v>
      </c>
      <c r="I98" s="34"/>
      <c r="J98" s="34">
        <f>SUM(J81:J97)</f>
        <v>0</v>
      </c>
      <c r="K98" s="34">
        <f>SUM(K81:K97)</f>
        <v>0</v>
      </c>
      <c r="L98" s="34">
        <f>SUM(L81:L97)</f>
        <v>0</v>
      </c>
      <c r="M98" s="36">
        <f>SUM(M81:M97)</f>
        <v>0</v>
      </c>
      <c r="N98" s="34">
        <f>SUM(N81:N97)</f>
        <v>0</v>
      </c>
      <c r="O98" s="34"/>
      <c r="P98" s="34">
        <f t="shared" ref="P98:Y98" si="14">SUM(P81:P97)</f>
        <v>0</v>
      </c>
      <c r="Q98" s="34">
        <f t="shared" si="14"/>
        <v>0</v>
      </c>
      <c r="R98" s="34">
        <f t="shared" si="14"/>
        <v>0</v>
      </c>
      <c r="S98" s="34">
        <f t="shared" si="14"/>
        <v>0</v>
      </c>
      <c r="T98" s="34">
        <f t="shared" si="14"/>
        <v>0</v>
      </c>
      <c r="U98" s="34">
        <f t="shared" si="14"/>
        <v>0</v>
      </c>
      <c r="V98" s="34">
        <f t="shared" si="14"/>
        <v>0</v>
      </c>
      <c r="W98" s="34">
        <f t="shared" si="14"/>
        <v>0</v>
      </c>
      <c r="X98" s="34">
        <f t="shared" si="14"/>
        <v>0</v>
      </c>
      <c r="Y98" s="34">
        <f t="shared" si="14"/>
        <v>0</v>
      </c>
      <c r="Z98" s="37"/>
      <c r="AA98" s="3"/>
    </row>
    <row r="99" spans="1:27" s="38" customFormat="1" hidden="1" x14ac:dyDescent="0.2">
      <c r="A99" s="44"/>
      <c r="C99" s="37"/>
      <c r="D99" s="37"/>
      <c r="E99" s="37"/>
      <c r="F99" s="45"/>
      <c r="G99" s="37"/>
      <c r="H99" s="37"/>
      <c r="I99" s="37"/>
      <c r="J99" s="37"/>
      <c r="K99" s="37"/>
      <c r="L99" s="37"/>
      <c r="M99" s="46">
        <f>SUM(N98:Y98)-M98</f>
        <v>0</v>
      </c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"/>
    </row>
    <row r="100" spans="1:27" s="31" customFormat="1" x14ac:dyDescent="0.2">
      <c r="A100" s="29"/>
      <c r="C100" s="30"/>
      <c r="D100" s="30"/>
      <c r="E100" s="30"/>
      <c r="F100" s="47"/>
      <c r="G100" s="30" t="s">
        <v>26</v>
      </c>
      <c r="H100" s="30"/>
      <c r="I100" s="30"/>
      <c r="J100" s="30"/>
      <c r="K100" s="30"/>
      <c r="L100" s="30"/>
      <c r="M100" s="46" t="s">
        <v>26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"/>
    </row>
    <row r="101" spans="1:27" s="38" customFormat="1" ht="10.8" thickBot="1" x14ac:dyDescent="0.25">
      <c r="A101" s="32" t="s">
        <v>110</v>
      </c>
      <c r="B101" s="33"/>
      <c r="C101" s="34"/>
      <c r="D101" s="48">
        <f>SUM(D6:D100)</f>
        <v>23760.320000000003</v>
      </c>
      <c r="E101" s="37"/>
      <c r="F101" s="49">
        <f>SUM(F34,F53,F80,F98)</f>
        <v>8782.59</v>
      </c>
      <c r="G101" s="48">
        <f>SUM(G34,G53,G80,G98)</f>
        <v>5664.3499999999995</v>
      </c>
      <c r="H101" s="48">
        <f>SUM(H34,H53,H80,H98)</f>
        <v>632.59</v>
      </c>
      <c r="I101" s="48"/>
      <c r="J101" s="48">
        <f>SUM(J34,J53,J80,J98)</f>
        <v>148.30000000000001</v>
      </c>
      <c r="K101" s="48">
        <f>SUM(K34,K53,K80,K98)</f>
        <v>840.45</v>
      </c>
      <c r="L101" s="48">
        <f>SUM(L34,L53,L80,L98)</f>
        <v>1496.9</v>
      </c>
      <c r="M101" s="50">
        <f>SUM(M34,M53,M80,M98)</f>
        <v>-3002</v>
      </c>
      <c r="N101" s="48">
        <f>SUM(N34,N53,N80,N98)</f>
        <v>-365.36</v>
      </c>
      <c r="O101" s="48"/>
      <c r="P101" s="48">
        <f t="shared" ref="P101:Y101" si="15">SUM(P34,P53,P80,P98)</f>
        <v>-2101</v>
      </c>
      <c r="Q101" s="48">
        <f t="shared" si="15"/>
        <v>0</v>
      </c>
      <c r="R101" s="48">
        <f t="shared" si="15"/>
        <v>-64.010000000000005</v>
      </c>
      <c r="S101" s="48">
        <f t="shared" si="15"/>
        <v>0</v>
      </c>
      <c r="T101" s="48">
        <f t="shared" si="15"/>
        <v>-240</v>
      </c>
      <c r="U101" s="48">
        <f t="shared" si="15"/>
        <v>0</v>
      </c>
      <c r="V101" s="48">
        <f t="shared" si="15"/>
        <v>-20</v>
      </c>
      <c r="W101" s="48">
        <f t="shared" si="15"/>
        <v>0</v>
      </c>
      <c r="X101" s="48">
        <f t="shared" si="15"/>
        <v>0</v>
      </c>
      <c r="Y101" s="48">
        <f t="shared" si="15"/>
        <v>-41.629999999999995</v>
      </c>
      <c r="Z101" s="37"/>
      <c r="AA101" s="3"/>
    </row>
    <row r="102" spans="1:27" s="38" customFormat="1" ht="10.8" thickTop="1" x14ac:dyDescent="0.2">
      <c r="A102" s="44"/>
      <c r="C102" s="37"/>
      <c r="D102" s="37"/>
      <c r="E102" s="37"/>
      <c r="F102" s="45"/>
      <c r="G102" s="37"/>
      <c r="H102" s="37"/>
      <c r="I102" s="37"/>
      <c r="J102" s="37"/>
      <c r="K102" s="37"/>
      <c r="L102" s="37"/>
      <c r="M102" s="51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"/>
    </row>
    <row r="103" spans="1:27" s="38" customFormat="1" hidden="1" x14ac:dyDescent="0.2">
      <c r="A103" s="44" t="s">
        <v>99</v>
      </c>
      <c r="C103" s="37"/>
      <c r="D103" s="37"/>
      <c r="E103" s="37"/>
      <c r="F103" s="45"/>
      <c r="G103" s="37"/>
      <c r="H103" s="37"/>
      <c r="I103" s="37"/>
      <c r="J103" s="37"/>
      <c r="K103" s="37"/>
      <c r="L103" s="37"/>
      <c r="M103" s="51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"/>
    </row>
    <row r="104" spans="1:27" s="38" customFormat="1" hidden="1" x14ac:dyDescent="0.2">
      <c r="A104" s="44"/>
      <c r="C104" s="37"/>
      <c r="D104" s="37"/>
      <c r="E104" s="37"/>
      <c r="F104" s="45"/>
      <c r="G104" s="37"/>
      <c r="H104" s="37"/>
      <c r="I104" s="37"/>
      <c r="J104" s="37"/>
      <c r="K104" s="37"/>
      <c r="L104" s="37"/>
      <c r="M104" s="51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"/>
    </row>
    <row r="105" spans="1:27" s="31" customFormat="1" hidden="1" x14ac:dyDescent="0.2">
      <c r="A105" s="29">
        <v>44561</v>
      </c>
      <c r="B105" s="2" t="s">
        <v>100</v>
      </c>
      <c r="C105" s="30"/>
      <c r="D105" s="30"/>
      <c r="E105" s="30"/>
      <c r="F105" s="26">
        <v>0</v>
      </c>
      <c r="G105" s="30"/>
      <c r="H105" s="52"/>
      <c r="J105" s="30"/>
      <c r="K105" s="30"/>
      <c r="L105" s="30"/>
      <c r="M105" s="27">
        <f>SUM(N105:Z105)</f>
        <v>0</v>
      </c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"/>
    </row>
    <row r="106" spans="1:27" s="31" customFormat="1" hidden="1" x14ac:dyDescent="0.2">
      <c r="A106" s="29">
        <v>44561</v>
      </c>
      <c r="B106" s="2" t="s">
        <v>102</v>
      </c>
      <c r="C106" s="30"/>
      <c r="D106" s="30"/>
      <c r="E106" s="30"/>
      <c r="F106" s="26">
        <f>SUM(G106:L106)</f>
        <v>0</v>
      </c>
      <c r="G106" s="30"/>
      <c r="H106" s="52"/>
      <c r="J106" s="30"/>
      <c r="K106" s="30"/>
      <c r="L106" s="30"/>
      <c r="M106" s="27">
        <f>SUM(N106:Z106)</f>
        <v>0</v>
      </c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"/>
    </row>
    <row r="107" spans="1:27" s="31" customFormat="1" hidden="1" x14ac:dyDescent="0.2">
      <c r="A107" s="29">
        <v>44561</v>
      </c>
      <c r="B107" s="2" t="s">
        <v>103</v>
      </c>
      <c r="C107" s="30"/>
      <c r="D107" s="30"/>
      <c r="E107" s="30"/>
      <c r="F107" s="26">
        <f t="shared" ref="F107" si="16">SUM(G107:L107)</f>
        <v>0</v>
      </c>
      <c r="G107" s="30"/>
      <c r="H107" s="30"/>
      <c r="I107" s="30"/>
      <c r="J107" s="30"/>
      <c r="K107" s="30"/>
      <c r="L107" s="30"/>
      <c r="M107" s="27">
        <f>SUM(N107:Z107)</f>
        <v>0</v>
      </c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"/>
    </row>
    <row r="108" spans="1:27" s="38" customFormat="1" x14ac:dyDescent="0.2">
      <c r="A108" s="44"/>
      <c r="C108" s="37"/>
      <c r="D108" s="37"/>
      <c r="E108" s="37"/>
      <c r="F108" s="45"/>
      <c r="G108" s="37"/>
      <c r="H108" s="37"/>
      <c r="I108" s="37"/>
      <c r="J108" s="37"/>
      <c r="K108" s="37"/>
      <c r="L108" s="37"/>
      <c r="M108" s="51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"/>
    </row>
    <row r="109" spans="1:27" s="38" customFormat="1" ht="10.8" thickBot="1" x14ac:dyDescent="0.25">
      <c r="A109" s="32" t="s">
        <v>114</v>
      </c>
      <c r="B109" s="33"/>
      <c r="C109" s="34"/>
      <c r="D109" s="48">
        <f>SUM(D101:D108)</f>
        <v>23760.320000000003</v>
      </c>
      <c r="E109" s="37"/>
      <c r="F109" s="49">
        <f>SUM(F101:F108)</f>
        <v>8782.59</v>
      </c>
      <c r="G109" s="49">
        <f t="shared" ref="G109:L109" si="17">SUM(G101:G108)</f>
        <v>5664.3499999999995</v>
      </c>
      <c r="H109" s="49">
        <f t="shared" si="17"/>
        <v>632.59</v>
      </c>
      <c r="I109" s="49">
        <f t="shared" si="17"/>
        <v>0</v>
      </c>
      <c r="J109" s="49">
        <f t="shared" si="17"/>
        <v>148.30000000000001</v>
      </c>
      <c r="K109" s="49">
        <f t="shared" si="17"/>
        <v>840.45</v>
      </c>
      <c r="L109" s="49">
        <f t="shared" si="17"/>
        <v>1496.9</v>
      </c>
      <c r="M109" s="50">
        <f>SUM(M101:M108)</f>
        <v>-3002</v>
      </c>
      <c r="N109" s="48">
        <f>SUM(N101:N108)</f>
        <v>-365.36</v>
      </c>
      <c r="O109" s="48"/>
      <c r="P109" s="48">
        <f t="shared" ref="P109:Y109" si="18">SUM(P101:P108)</f>
        <v>-2101</v>
      </c>
      <c r="Q109" s="48">
        <f t="shared" si="18"/>
        <v>0</v>
      </c>
      <c r="R109" s="48">
        <f t="shared" si="18"/>
        <v>-64.010000000000005</v>
      </c>
      <c r="S109" s="48">
        <f t="shared" si="18"/>
        <v>0</v>
      </c>
      <c r="T109" s="48">
        <f t="shared" si="18"/>
        <v>-240</v>
      </c>
      <c r="U109" s="48">
        <f t="shared" si="18"/>
        <v>0</v>
      </c>
      <c r="V109" s="48">
        <f t="shared" si="18"/>
        <v>-20</v>
      </c>
      <c r="W109" s="48">
        <f t="shared" si="18"/>
        <v>0</v>
      </c>
      <c r="X109" s="48">
        <f t="shared" si="18"/>
        <v>0</v>
      </c>
      <c r="Y109" s="48">
        <f t="shared" si="18"/>
        <v>-41.629999999999995</v>
      </c>
      <c r="Z109" s="37"/>
      <c r="AA109" s="3"/>
    </row>
    <row r="110" spans="1:27" s="31" customFormat="1" ht="12.6" customHeight="1" thickTop="1" x14ac:dyDescent="0.2">
      <c r="A110" s="29"/>
      <c r="C110" s="30"/>
      <c r="D110" s="30" t="s">
        <v>26</v>
      </c>
      <c r="E110" s="30"/>
      <c r="F110" s="37">
        <f>SUM(G101:L101)-F101</f>
        <v>0</v>
      </c>
      <c r="G110" s="30"/>
      <c r="H110" s="30" t="s">
        <v>26</v>
      </c>
      <c r="I110" s="30"/>
      <c r="J110" s="30"/>
      <c r="K110" s="30"/>
      <c r="L110" s="30"/>
      <c r="M110" s="30">
        <f>SUM(N101:Y101)-M101</f>
        <v>169.99999999999955</v>
      </c>
      <c r="N110" s="30"/>
      <c r="O110" s="30"/>
      <c r="P110" s="30"/>
      <c r="Q110" s="30"/>
      <c r="R110" s="30"/>
      <c r="S110" s="30"/>
      <c r="T110" s="30"/>
      <c r="U110" s="30"/>
      <c r="V110" s="30"/>
      <c r="W110" s="53" t="s">
        <v>26</v>
      </c>
      <c r="X110" s="53"/>
      <c r="Y110" s="53"/>
      <c r="Z110" s="30"/>
    </row>
    <row r="111" spans="1:27" s="31" customFormat="1" x14ac:dyDescent="0.2">
      <c r="A111" s="54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53"/>
      <c r="X111" s="53"/>
      <c r="Y111" s="53"/>
      <c r="Z111" s="30"/>
    </row>
    <row r="112" spans="1:27" s="55" customFormat="1" ht="10.8" thickBot="1" x14ac:dyDescent="0.25">
      <c r="A112" s="54" t="s">
        <v>105</v>
      </c>
      <c r="C112" s="56" t="s">
        <v>26</v>
      </c>
      <c r="D112" s="48">
        <f>SUM(F108,M108)</f>
        <v>0</v>
      </c>
      <c r="E112" s="53"/>
      <c r="F112" s="37"/>
      <c r="G112" s="57" t="s">
        <v>106</v>
      </c>
      <c r="H112" s="58">
        <f>SUM(H6,H34,H53,H80,H98,H105:H106)</f>
        <v>849.75</v>
      </c>
      <c r="I112" s="58"/>
      <c r="J112" s="59"/>
      <c r="K112" s="60"/>
      <c r="L112" s="60"/>
      <c r="M112" s="60"/>
      <c r="N112" s="61">
        <f>SUM(H6,H34,H53,H80,H98)</f>
        <v>849.75</v>
      </c>
      <c r="O112" s="62"/>
      <c r="P112" s="53"/>
      <c r="Q112" s="53"/>
      <c r="R112" s="53"/>
      <c r="S112" s="53"/>
      <c r="T112" s="53"/>
      <c r="U112" s="53"/>
      <c r="V112" s="53"/>
      <c r="Y112" s="56"/>
      <c r="Z112" s="53"/>
    </row>
    <row r="113" spans="1:26" ht="11.4" thickTop="1" thickBot="1" x14ac:dyDescent="0.25">
      <c r="D113" s="63" t="s">
        <v>26</v>
      </c>
      <c r="K113" s="42"/>
      <c r="L113" s="42"/>
      <c r="M113" s="42"/>
      <c r="N113" s="76">
        <f>SUM(H112+N109)</f>
        <v>484.39</v>
      </c>
      <c r="O113" s="77"/>
      <c r="P113" s="77" t="s">
        <v>107</v>
      </c>
    </row>
    <row r="114" spans="1:26" s="55" customFormat="1" ht="10.8" thickTop="1" x14ac:dyDescent="0.2">
      <c r="A114" s="1"/>
      <c r="B114" s="1"/>
      <c r="C114" s="1"/>
      <c r="D114" s="1"/>
      <c r="E114" s="1"/>
      <c r="F114" s="56"/>
      <c r="G114" s="3"/>
      <c r="H114" s="3"/>
      <c r="I114" s="3"/>
      <c r="J114" s="3"/>
      <c r="K114" s="3"/>
      <c r="L114" s="3"/>
      <c r="M114" s="3"/>
      <c r="O114" s="42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s="31" customFormat="1" ht="12.6" customHeight="1" thickBot="1" x14ac:dyDescent="0.25">
      <c r="A115" s="29"/>
      <c r="C115" s="30"/>
      <c r="D115" s="30"/>
      <c r="E115" s="30"/>
      <c r="F115" s="37"/>
      <c r="G115" s="65" t="s">
        <v>108</v>
      </c>
      <c r="H115" s="66"/>
      <c r="I115" s="67"/>
      <c r="J115" s="68">
        <f>SUM(J101,J6)</f>
        <v>1234.26</v>
      </c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53"/>
      <c r="X115" s="53"/>
      <c r="Y115" s="53"/>
      <c r="Z115" s="30"/>
    </row>
    <row r="116" spans="1:26" ht="10.8" thickTop="1" x14ac:dyDescent="0.2">
      <c r="K116" s="56"/>
      <c r="L116" s="56"/>
      <c r="M116" s="56"/>
    </row>
  </sheetData>
  <mergeCells count="3">
    <mergeCell ref="F3:F4"/>
    <mergeCell ref="M3:M4"/>
    <mergeCell ref="N3:Q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FE6E7-B9E8-40E9-B198-8D480FF1B2A8}">
  <dimension ref="A1:AA113"/>
  <sheetViews>
    <sheetView zoomScale="110" zoomScaleNormal="110" workbookViewId="0">
      <selection sqref="A1:XFD1048576"/>
    </sheetView>
  </sheetViews>
  <sheetFormatPr defaultColWidth="8.88671875" defaultRowHeight="10.199999999999999" x14ac:dyDescent="0.2"/>
  <cols>
    <col min="1" max="1" width="9.109375" style="1" customWidth="1"/>
    <col min="2" max="2" width="34.109375" style="2" customWidth="1"/>
    <col min="3" max="3" width="8" style="3" bestFit="1" customWidth="1"/>
    <col min="4" max="4" width="13.88671875" style="3" bestFit="1" customWidth="1"/>
    <col min="5" max="5" width="1.6640625" style="3" customWidth="1"/>
    <col min="6" max="7" width="9" style="3" bestFit="1" customWidth="1"/>
    <col min="8" max="8" width="8.109375" style="3" bestFit="1" customWidth="1"/>
    <col min="9" max="9" width="2.33203125" style="3" customWidth="1"/>
    <col min="10" max="10" width="8.109375" style="3" bestFit="1" customWidth="1"/>
    <col min="11" max="12" width="9" style="3" bestFit="1" customWidth="1"/>
    <col min="13" max="13" width="9.5546875" style="3" bestFit="1" customWidth="1"/>
    <col min="14" max="14" width="8.88671875" style="3" customWidth="1"/>
    <col min="15" max="15" width="2.109375" style="3" customWidth="1"/>
    <col min="16" max="16" width="9.5546875" style="3" bestFit="1" customWidth="1"/>
    <col min="17" max="18" width="7.44140625" style="3" bestFit="1" customWidth="1"/>
    <col min="19" max="19" width="7.5546875" style="3" bestFit="1" customWidth="1"/>
    <col min="20" max="20" width="7.6640625" style="3" bestFit="1" customWidth="1"/>
    <col min="21" max="21" width="8.6640625" style="3" bestFit="1" customWidth="1"/>
    <col min="22" max="22" width="8" style="3" bestFit="1" customWidth="1"/>
    <col min="23" max="23" width="8.6640625" style="3" bestFit="1" customWidth="1"/>
    <col min="24" max="25" width="7.44140625" style="3" bestFit="1" customWidth="1"/>
    <col min="26" max="26" width="1.6640625" style="3" customWidth="1"/>
    <col min="27" max="27" width="7.109375" style="2" customWidth="1"/>
    <col min="28" max="16384" width="8.88671875" style="2"/>
  </cols>
  <sheetData>
    <row r="1" spans="1:27" ht="12.6" x14ac:dyDescent="0.2">
      <c r="A1" s="1" t="s">
        <v>0</v>
      </c>
      <c r="D1" s="75"/>
    </row>
    <row r="2" spans="1:27" x14ac:dyDescent="0.2">
      <c r="A2" s="1" t="s">
        <v>1</v>
      </c>
    </row>
    <row r="3" spans="1:27" ht="14.4" customHeight="1" x14ac:dyDescent="0.2">
      <c r="A3" s="4">
        <v>2021</v>
      </c>
      <c r="D3" s="5"/>
      <c r="F3" s="116" t="s">
        <v>2</v>
      </c>
      <c r="G3" s="6" t="s">
        <v>3</v>
      </c>
      <c r="H3" s="6"/>
      <c r="I3" s="6"/>
      <c r="J3" s="6"/>
      <c r="K3" s="6"/>
      <c r="L3" s="6"/>
      <c r="M3" s="118" t="s">
        <v>4</v>
      </c>
      <c r="N3" s="120" t="s">
        <v>5</v>
      </c>
      <c r="O3" s="120"/>
      <c r="P3" s="120"/>
      <c r="Q3" s="120"/>
      <c r="R3" s="7"/>
      <c r="S3" s="7"/>
      <c r="T3" s="7"/>
      <c r="U3" s="7"/>
      <c r="V3" s="7"/>
      <c r="W3" s="7"/>
      <c r="X3" s="7"/>
      <c r="Y3" s="8"/>
    </row>
    <row r="4" spans="1:27" ht="41.4" thickBot="1" x14ac:dyDescent="0.25">
      <c r="A4" s="9" t="s">
        <v>6</v>
      </c>
      <c r="B4" s="10" t="s">
        <v>7</v>
      </c>
      <c r="C4" s="11"/>
      <c r="D4" s="12" t="s">
        <v>8</v>
      </c>
      <c r="E4" s="13"/>
      <c r="F4" s="117"/>
      <c r="G4" s="14" t="s">
        <v>9</v>
      </c>
      <c r="H4" s="15" t="s">
        <v>10</v>
      </c>
      <c r="I4" s="15"/>
      <c r="J4" s="15" t="s">
        <v>11</v>
      </c>
      <c r="K4" s="14" t="s">
        <v>12</v>
      </c>
      <c r="L4" s="14" t="s">
        <v>13</v>
      </c>
      <c r="M4" s="119"/>
      <c r="N4" s="16" t="s">
        <v>14</v>
      </c>
      <c r="O4" s="16"/>
      <c r="P4" s="16" t="s">
        <v>15</v>
      </c>
      <c r="Q4" s="16" t="s">
        <v>16</v>
      </c>
      <c r="R4" s="16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6" t="s">
        <v>22</v>
      </c>
      <c r="X4" s="16" t="s">
        <v>23</v>
      </c>
      <c r="Y4" s="16" t="s">
        <v>24</v>
      </c>
      <c r="AA4" s="3"/>
    </row>
    <row r="5" spans="1:27" ht="14.4" customHeight="1" x14ac:dyDescent="0.2">
      <c r="E5" s="17"/>
      <c r="F5" s="18"/>
      <c r="G5" s="17"/>
      <c r="H5" s="17"/>
      <c r="I5" s="17"/>
      <c r="J5" s="17"/>
      <c r="K5" s="17"/>
      <c r="L5" s="17"/>
      <c r="M5" s="19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AA5" s="3"/>
    </row>
    <row r="6" spans="1:27" s="21" customFormat="1" x14ac:dyDescent="0.2">
      <c r="A6" s="20">
        <v>44200</v>
      </c>
      <c r="B6" s="21" t="s">
        <v>25</v>
      </c>
      <c r="C6" s="22"/>
      <c r="D6" s="22">
        <v>17999.73</v>
      </c>
      <c r="E6" s="22"/>
      <c r="F6" s="23"/>
      <c r="G6" s="22">
        <f>17999.73-217.16-1085.96</f>
        <v>16696.61</v>
      </c>
      <c r="H6" s="22">
        <v>217.16</v>
      </c>
      <c r="I6" s="22"/>
      <c r="J6" s="22">
        <v>1085.96</v>
      </c>
      <c r="K6" s="22"/>
      <c r="L6" s="22"/>
      <c r="M6" s="24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5"/>
      <c r="AA6" s="25"/>
    </row>
    <row r="7" spans="1:27" ht="8.4" customHeight="1" x14ac:dyDescent="0.2">
      <c r="F7" s="26"/>
      <c r="G7" s="3" t="s">
        <v>26</v>
      </c>
      <c r="M7" s="27"/>
    </row>
    <row r="8" spans="1:27" x14ac:dyDescent="0.2">
      <c r="A8" s="28">
        <v>44207</v>
      </c>
      <c r="B8" s="2" t="s">
        <v>109</v>
      </c>
      <c r="D8" s="3">
        <v>-240</v>
      </c>
      <c r="F8" s="26">
        <f>SUM(G8:L8)</f>
        <v>0</v>
      </c>
      <c r="M8" s="27">
        <f t="shared" ref="M8:M29" si="0">SUM(N8:Z8)</f>
        <v>-240</v>
      </c>
      <c r="T8" s="3">
        <v>-240</v>
      </c>
      <c r="Z8" s="2"/>
      <c r="AA8" s="3">
        <f t="shared" ref="AA8:AA29" si="1">SUM($F8,$M8)-$D8</f>
        <v>0</v>
      </c>
    </row>
    <row r="9" spans="1:27" x14ac:dyDescent="0.2">
      <c r="A9" s="28">
        <v>44215</v>
      </c>
      <c r="B9" s="2" t="s">
        <v>111</v>
      </c>
      <c r="D9" s="3">
        <v>-217.16</v>
      </c>
      <c r="F9" s="26">
        <f t="shared" ref="F9:F29" si="2">SUM(G9:L9)</f>
        <v>0</v>
      </c>
      <c r="M9" s="27">
        <f t="shared" si="0"/>
        <v>-217.16</v>
      </c>
      <c r="N9" s="3">
        <v>-217.16</v>
      </c>
      <c r="Z9" s="2"/>
      <c r="AA9" s="3">
        <f t="shared" si="1"/>
        <v>0</v>
      </c>
    </row>
    <row r="10" spans="1:27" x14ac:dyDescent="0.2">
      <c r="A10" s="28">
        <v>44215</v>
      </c>
      <c r="B10" s="2" t="s">
        <v>112</v>
      </c>
      <c r="D10" s="3">
        <v>100</v>
      </c>
      <c r="F10" s="26">
        <f t="shared" si="2"/>
        <v>100</v>
      </c>
      <c r="G10" s="3">
        <v>100</v>
      </c>
      <c r="K10" s="3">
        <v>0</v>
      </c>
      <c r="M10" s="27">
        <f t="shared" si="0"/>
        <v>0</v>
      </c>
      <c r="Z10" s="2"/>
      <c r="AA10" s="3">
        <f t="shared" si="1"/>
        <v>0</v>
      </c>
    </row>
    <row r="11" spans="1:27" x14ac:dyDescent="0.2">
      <c r="A11" s="28">
        <v>44215</v>
      </c>
      <c r="B11" s="2" t="s">
        <v>113</v>
      </c>
      <c r="D11" s="3">
        <v>165.06</v>
      </c>
      <c r="F11" s="26">
        <f t="shared" si="2"/>
        <v>165.06</v>
      </c>
      <c r="G11" s="3">
        <v>165.06</v>
      </c>
      <c r="K11" s="3">
        <v>0</v>
      </c>
      <c r="M11" s="27">
        <f t="shared" si="0"/>
        <v>0</v>
      </c>
      <c r="Z11" s="2"/>
      <c r="AA11" s="3">
        <f t="shared" si="1"/>
        <v>0</v>
      </c>
    </row>
    <row r="12" spans="1:27" x14ac:dyDescent="0.2">
      <c r="A12" s="28">
        <v>44228</v>
      </c>
      <c r="B12" s="2" t="s">
        <v>115</v>
      </c>
      <c r="C12" s="3">
        <v>894.64</v>
      </c>
      <c r="F12" s="26">
        <f t="shared" si="2"/>
        <v>894.64</v>
      </c>
      <c r="G12" s="3">
        <v>826.34</v>
      </c>
      <c r="H12" s="3">
        <v>28.8</v>
      </c>
      <c r="I12" s="3" t="s">
        <v>83</v>
      </c>
      <c r="J12" s="3">
        <v>9.6</v>
      </c>
      <c r="L12" s="3">
        <v>29.9</v>
      </c>
      <c r="M12" s="27">
        <f t="shared" si="0"/>
        <v>0</v>
      </c>
      <c r="R12" s="3">
        <v>0</v>
      </c>
      <c r="Y12" s="3">
        <v>0</v>
      </c>
      <c r="Z12" s="2"/>
      <c r="AA12" s="3"/>
    </row>
    <row r="13" spans="1:27" x14ac:dyDescent="0.2">
      <c r="A13" s="28">
        <v>44228</v>
      </c>
      <c r="B13" s="2" t="s">
        <v>116</v>
      </c>
      <c r="C13" s="3">
        <v>-19.940000000000001</v>
      </c>
      <c r="F13" s="26">
        <f t="shared" si="2"/>
        <v>0</v>
      </c>
      <c r="M13" s="27">
        <f t="shared" si="0"/>
        <v>-19.940000000000001</v>
      </c>
      <c r="Y13" s="3">
        <v>-19.940000000000001</v>
      </c>
      <c r="Z13" s="2"/>
      <c r="AA13" s="3"/>
    </row>
    <row r="14" spans="1:27" x14ac:dyDescent="0.2">
      <c r="A14" s="28">
        <v>44228</v>
      </c>
      <c r="B14" s="2" t="s">
        <v>117</v>
      </c>
      <c r="C14" s="3">
        <v>-14.99</v>
      </c>
      <c r="F14" s="26">
        <f t="shared" si="2"/>
        <v>0</v>
      </c>
      <c r="M14" s="27">
        <f t="shared" si="0"/>
        <v>-14.99</v>
      </c>
      <c r="R14" s="3">
        <v>-14.99</v>
      </c>
      <c r="Z14" s="2"/>
      <c r="AA14" s="3">
        <f>SUM(F12,M13:M14:M15)-D15</f>
        <v>0</v>
      </c>
    </row>
    <row r="15" spans="1:27" x14ac:dyDescent="0.2">
      <c r="A15" s="28"/>
      <c r="B15" s="2" t="s">
        <v>120</v>
      </c>
      <c r="C15" s="3">
        <v>-8.6</v>
      </c>
      <c r="D15" s="3">
        <f>SUM(C12:C16)</f>
        <v>851.1099999999999</v>
      </c>
      <c r="F15" s="26"/>
      <c r="M15" s="27">
        <v>-8.6</v>
      </c>
      <c r="Y15" s="3">
        <v>-8.6</v>
      </c>
      <c r="Z15" s="2"/>
      <c r="AA15" s="3"/>
    </row>
    <row r="16" spans="1:27" x14ac:dyDescent="0.2">
      <c r="A16" s="28">
        <v>44228</v>
      </c>
      <c r="B16" s="2" t="s">
        <v>118</v>
      </c>
      <c r="D16" s="3">
        <v>2795.5</v>
      </c>
      <c r="F16" s="26">
        <f t="shared" si="2"/>
        <v>2795.5</v>
      </c>
      <c r="G16" s="3">
        <v>2165.4</v>
      </c>
      <c r="H16" s="3">
        <v>119.4</v>
      </c>
      <c r="I16" s="3" t="s">
        <v>83</v>
      </c>
      <c r="J16" s="3">
        <v>44.6</v>
      </c>
      <c r="L16" s="3">
        <v>466.1</v>
      </c>
      <c r="M16" s="27">
        <f t="shared" si="0"/>
        <v>0</v>
      </c>
      <c r="Z16" s="2"/>
      <c r="AA16" s="3">
        <f t="shared" si="1"/>
        <v>0</v>
      </c>
    </row>
    <row r="17" spans="1:27" x14ac:dyDescent="0.2">
      <c r="A17" s="28">
        <v>44235</v>
      </c>
      <c r="B17" s="2" t="s">
        <v>119</v>
      </c>
      <c r="D17" s="3">
        <v>280</v>
      </c>
      <c r="F17" s="26">
        <f t="shared" si="2"/>
        <v>280</v>
      </c>
      <c r="G17" s="3">
        <v>280</v>
      </c>
      <c r="M17" s="27">
        <f t="shared" si="0"/>
        <v>0</v>
      </c>
      <c r="Z17" s="2"/>
      <c r="AA17" s="3">
        <f t="shared" si="1"/>
        <v>0</v>
      </c>
    </row>
    <row r="18" spans="1:27" x14ac:dyDescent="0.2">
      <c r="A18" s="28">
        <v>44240</v>
      </c>
      <c r="B18" s="2" t="s">
        <v>111</v>
      </c>
      <c r="D18" s="3">
        <v>-148.19999999999999</v>
      </c>
      <c r="F18" s="26">
        <f t="shared" si="2"/>
        <v>0</v>
      </c>
      <c r="M18" s="27">
        <f t="shared" si="0"/>
        <v>-148.19999999999999</v>
      </c>
      <c r="N18" s="3">
        <v>-148.19999999999999</v>
      </c>
      <c r="O18" s="3" t="s">
        <v>83</v>
      </c>
      <c r="AA18" s="3">
        <f t="shared" si="1"/>
        <v>0</v>
      </c>
    </row>
    <row r="19" spans="1:27" x14ac:dyDescent="0.2">
      <c r="A19" s="28">
        <v>44243</v>
      </c>
      <c r="B19" s="2" t="s">
        <v>121</v>
      </c>
      <c r="D19" s="3">
        <v>-20</v>
      </c>
      <c r="F19" s="26"/>
      <c r="M19" s="27"/>
      <c r="V19" s="3">
        <v>-20</v>
      </c>
      <c r="AA19" s="3"/>
    </row>
    <row r="20" spans="1:27" x14ac:dyDescent="0.2">
      <c r="A20" s="28">
        <v>44261</v>
      </c>
      <c r="B20" s="2" t="s">
        <v>115</v>
      </c>
      <c r="C20" s="3">
        <v>144</v>
      </c>
      <c r="F20" s="26">
        <f t="shared" si="2"/>
        <v>144</v>
      </c>
      <c r="G20" s="3">
        <v>76.599999999999994</v>
      </c>
      <c r="L20" s="3">
        <v>67.400000000000006</v>
      </c>
      <c r="M20" s="27">
        <f t="shared" si="0"/>
        <v>0</v>
      </c>
      <c r="AA20" s="3">
        <f t="shared" si="1"/>
        <v>144</v>
      </c>
    </row>
    <row r="21" spans="1:27" s="31" customFormat="1" x14ac:dyDescent="0.2">
      <c r="A21" s="29">
        <v>44261</v>
      </c>
      <c r="B21" s="2" t="s">
        <v>116</v>
      </c>
      <c r="C21" s="3">
        <v>-5.72</v>
      </c>
      <c r="D21" s="30"/>
      <c r="E21" s="30"/>
      <c r="F21" s="26">
        <f t="shared" si="2"/>
        <v>0</v>
      </c>
      <c r="G21" s="30"/>
      <c r="H21" s="30"/>
      <c r="I21" s="30"/>
      <c r="J21" s="30"/>
      <c r="K21" s="30"/>
      <c r="L21" s="30"/>
      <c r="M21" s="27">
        <f t="shared" si="0"/>
        <v>-5.72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>
        <v>-5.72</v>
      </c>
      <c r="Z21" s="30"/>
      <c r="AA21" s="3">
        <f t="shared" si="1"/>
        <v>-5.72</v>
      </c>
    </row>
    <row r="22" spans="1:27" s="31" customFormat="1" x14ac:dyDescent="0.2">
      <c r="A22" s="29">
        <v>44261</v>
      </c>
      <c r="B22" s="31" t="s">
        <v>117</v>
      </c>
      <c r="C22" s="30">
        <v>-32.68</v>
      </c>
      <c r="D22" s="30">
        <f>SUM(C20:C22)</f>
        <v>105.6</v>
      </c>
      <c r="E22" s="30"/>
      <c r="F22" s="26">
        <f t="shared" si="2"/>
        <v>0</v>
      </c>
      <c r="G22" s="30">
        <v>0</v>
      </c>
      <c r="H22" s="30"/>
      <c r="I22" s="30"/>
      <c r="J22" s="30"/>
      <c r="K22" s="30"/>
      <c r="L22" s="30">
        <v>0</v>
      </c>
      <c r="M22" s="27">
        <f t="shared" si="0"/>
        <v>-32.68</v>
      </c>
      <c r="N22" s="30"/>
      <c r="O22" s="30"/>
      <c r="P22" s="30"/>
      <c r="Q22" s="30"/>
      <c r="R22" s="30">
        <v>-32.68</v>
      </c>
      <c r="S22" s="30"/>
      <c r="T22" s="30"/>
      <c r="U22" s="30"/>
      <c r="V22" s="30"/>
      <c r="W22" s="30"/>
      <c r="X22" s="30"/>
      <c r="Y22" s="30"/>
      <c r="Z22" s="30"/>
      <c r="AA22" s="3">
        <f t="shared" si="1"/>
        <v>-138.28</v>
      </c>
    </row>
    <row r="23" spans="1:27" s="31" customFormat="1" x14ac:dyDescent="0.2">
      <c r="A23" s="29">
        <v>44263</v>
      </c>
      <c r="B23" s="31" t="s">
        <v>118</v>
      </c>
      <c r="C23" s="30"/>
      <c r="D23" s="30">
        <v>2586.33</v>
      </c>
      <c r="E23" s="30"/>
      <c r="F23" s="26">
        <f t="shared" si="2"/>
        <v>2586.33</v>
      </c>
      <c r="G23" s="30">
        <v>826.5</v>
      </c>
      <c r="H23" s="30">
        <v>274.83</v>
      </c>
      <c r="I23" s="30"/>
      <c r="J23" s="30">
        <v>38.200000000000003</v>
      </c>
      <c r="K23" s="30">
        <v>840.45</v>
      </c>
      <c r="L23" s="30">
        <v>606.35</v>
      </c>
      <c r="M23" s="27">
        <f t="shared" si="0"/>
        <v>0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">
        <f t="shared" si="1"/>
        <v>0</v>
      </c>
    </row>
    <row r="24" spans="1:27" s="31" customFormat="1" x14ac:dyDescent="0.2">
      <c r="A24" s="29"/>
      <c r="C24" s="30"/>
      <c r="D24" s="30"/>
      <c r="E24" s="30"/>
      <c r="F24" s="26"/>
      <c r="G24" s="30"/>
      <c r="H24" s="30"/>
      <c r="I24" s="30"/>
      <c r="J24" s="30"/>
      <c r="K24" s="30"/>
      <c r="L24" s="30"/>
      <c r="M24" s="27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"/>
    </row>
    <row r="25" spans="1:27" s="31" customFormat="1" x14ac:dyDescent="0.2">
      <c r="A25" s="29"/>
      <c r="C25" s="30"/>
      <c r="D25" s="30"/>
      <c r="E25" s="30"/>
      <c r="F25" s="26"/>
      <c r="G25" s="30"/>
      <c r="H25" s="30"/>
      <c r="I25" s="30"/>
      <c r="J25" s="30"/>
      <c r="K25" s="30"/>
      <c r="L25" s="30"/>
      <c r="M25" s="27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"/>
    </row>
    <row r="26" spans="1:27" s="31" customFormat="1" x14ac:dyDescent="0.2">
      <c r="A26" s="29"/>
      <c r="C26" s="30"/>
      <c r="D26" s="30"/>
      <c r="E26" s="30"/>
      <c r="F26" s="26"/>
      <c r="G26" s="30"/>
      <c r="H26" s="30"/>
      <c r="I26" s="30"/>
      <c r="J26" s="30"/>
      <c r="K26" s="30"/>
      <c r="L26" s="30"/>
      <c r="M26" s="27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"/>
    </row>
    <row r="27" spans="1:27" s="31" customFormat="1" x14ac:dyDescent="0.2">
      <c r="A27" s="29"/>
      <c r="C27" s="30"/>
      <c r="D27" s="30"/>
      <c r="E27" s="30"/>
      <c r="F27" s="26"/>
      <c r="G27" s="30"/>
      <c r="H27" s="30"/>
      <c r="I27" s="30"/>
      <c r="J27" s="30"/>
      <c r="K27" s="30"/>
      <c r="L27" s="30"/>
      <c r="M27" s="27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"/>
    </row>
    <row r="28" spans="1:27" s="31" customFormat="1" x14ac:dyDescent="0.2">
      <c r="A28" s="29"/>
      <c r="B28" s="2"/>
      <c r="C28" s="3"/>
      <c r="D28" s="30"/>
      <c r="E28" s="30"/>
      <c r="F28" s="26">
        <f t="shared" si="2"/>
        <v>0</v>
      </c>
      <c r="G28" s="30"/>
      <c r="H28" s="30"/>
      <c r="I28" s="30"/>
      <c r="J28" s="30"/>
      <c r="K28" s="30"/>
      <c r="L28" s="30"/>
      <c r="M28" s="27">
        <f t="shared" si="0"/>
        <v>0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">
        <f t="shared" si="1"/>
        <v>0</v>
      </c>
    </row>
    <row r="29" spans="1:27" s="31" customFormat="1" x14ac:dyDescent="0.2">
      <c r="A29" s="29"/>
      <c r="C29" s="30"/>
      <c r="D29" s="30"/>
      <c r="E29" s="30"/>
      <c r="F29" s="26">
        <f t="shared" si="2"/>
        <v>0</v>
      </c>
      <c r="G29" s="30"/>
      <c r="H29" s="30"/>
      <c r="I29" s="30"/>
      <c r="J29" s="30"/>
      <c r="K29" s="30"/>
      <c r="L29" s="30"/>
      <c r="M29" s="27">
        <f t="shared" si="0"/>
        <v>0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">
        <f t="shared" si="1"/>
        <v>0</v>
      </c>
    </row>
    <row r="30" spans="1:27" ht="8.4" customHeight="1" x14ac:dyDescent="0.2">
      <c r="F30" s="26"/>
      <c r="G30" s="3" t="s">
        <v>26</v>
      </c>
      <c r="M30" s="27"/>
    </row>
    <row r="31" spans="1:27" s="38" customFormat="1" x14ac:dyDescent="0.2">
      <c r="A31" s="32" t="s">
        <v>44</v>
      </c>
      <c r="B31" s="33" t="s">
        <v>45</v>
      </c>
      <c r="C31" s="34"/>
      <c r="D31" s="34"/>
      <c r="E31" s="34"/>
      <c r="F31" s="35">
        <f>SUM(F7:F30)</f>
        <v>6965.53</v>
      </c>
      <c r="G31" s="34">
        <f>SUM(G7:G30)</f>
        <v>4439.8999999999996</v>
      </c>
      <c r="H31" s="34">
        <f>SUM(H7:H30)</f>
        <v>423.03</v>
      </c>
      <c r="I31" s="34"/>
      <c r="J31" s="34">
        <f>SUM(J7:J30)</f>
        <v>92.4</v>
      </c>
      <c r="K31" s="34">
        <f>SUM(K7:K30)</f>
        <v>840.45</v>
      </c>
      <c r="L31" s="34">
        <f>SUM(L7:L30)</f>
        <v>1169.75</v>
      </c>
      <c r="M31" s="36">
        <f>SUM(M7:M30)</f>
        <v>-687.29</v>
      </c>
      <c r="N31" s="34">
        <f>SUM(N7:N30)</f>
        <v>-365.36</v>
      </c>
      <c r="O31" s="34"/>
      <c r="P31" s="34">
        <f t="shared" ref="P31:Y31" si="3">SUM(P7:P30)</f>
        <v>0</v>
      </c>
      <c r="Q31" s="34">
        <f t="shared" si="3"/>
        <v>0</v>
      </c>
      <c r="R31" s="34">
        <f t="shared" si="3"/>
        <v>-47.67</v>
      </c>
      <c r="S31" s="34">
        <f t="shared" si="3"/>
        <v>0</v>
      </c>
      <c r="T31" s="34">
        <f t="shared" si="3"/>
        <v>-240</v>
      </c>
      <c r="U31" s="34">
        <f t="shared" si="3"/>
        <v>0</v>
      </c>
      <c r="V31" s="34">
        <f t="shared" si="3"/>
        <v>-20</v>
      </c>
      <c r="W31" s="34">
        <f t="shared" si="3"/>
        <v>0</v>
      </c>
      <c r="X31" s="34">
        <f t="shared" si="3"/>
        <v>0</v>
      </c>
      <c r="Y31" s="34">
        <f t="shared" si="3"/>
        <v>-34.26</v>
      </c>
      <c r="Z31" s="37"/>
      <c r="AA31" s="3"/>
    </row>
    <row r="32" spans="1:27" x14ac:dyDescent="0.2">
      <c r="F32" s="26"/>
      <c r="G32" s="3" t="s">
        <v>26</v>
      </c>
      <c r="M32" s="27"/>
    </row>
    <row r="33" spans="1:27" s="31" customFormat="1" hidden="1" x14ac:dyDescent="0.2">
      <c r="A33" s="29"/>
      <c r="C33" s="30"/>
      <c r="D33" s="30"/>
      <c r="E33" s="30"/>
      <c r="F33" s="26">
        <f t="shared" ref="F33:F48" si="4">SUM(G33:L33)</f>
        <v>0</v>
      </c>
      <c r="G33" s="30"/>
      <c r="H33" s="30"/>
      <c r="I33" s="30"/>
      <c r="J33" s="30"/>
      <c r="K33" s="30"/>
      <c r="L33" s="30"/>
      <c r="M33" s="27">
        <f t="shared" ref="M33:M48" si="5">SUM(N33:Z33)</f>
        <v>0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">
        <f t="shared" ref="AA33:AA39" si="6">SUM($F33,$M33)-$D33</f>
        <v>0</v>
      </c>
    </row>
    <row r="34" spans="1:27" s="31" customFormat="1" hidden="1" x14ac:dyDescent="0.2">
      <c r="A34" s="29"/>
      <c r="C34" s="30"/>
      <c r="D34" s="30"/>
      <c r="E34" s="30"/>
      <c r="F34" s="26">
        <f t="shared" si="4"/>
        <v>0</v>
      </c>
      <c r="G34" s="30"/>
      <c r="H34" s="30"/>
      <c r="I34" s="30"/>
      <c r="J34" s="30"/>
      <c r="K34" s="30"/>
      <c r="L34" s="30"/>
      <c r="M34" s="27">
        <f t="shared" si="5"/>
        <v>0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">
        <f t="shared" si="6"/>
        <v>0</v>
      </c>
    </row>
    <row r="35" spans="1:27" s="31" customFormat="1" hidden="1" x14ac:dyDescent="0.2">
      <c r="A35" s="29"/>
      <c r="C35" s="30"/>
      <c r="D35" s="30"/>
      <c r="E35" s="30"/>
      <c r="F35" s="26">
        <f t="shared" si="4"/>
        <v>0</v>
      </c>
      <c r="G35" s="30"/>
      <c r="H35" s="30"/>
      <c r="I35" s="30"/>
      <c r="J35" s="30"/>
      <c r="K35" s="30"/>
      <c r="L35" s="30"/>
      <c r="M35" s="27">
        <f t="shared" si="5"/>
        <v>0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">
        <f t="shared" si="6"/>
        <v>0</v>
      </c>
    </row>
    <row r="36" spans="1:27" s="31" customFormat="1" hidden="1" x14ac:dyDescent="0.2">
      <c r="A36" s="29"/>
      <c r="B36" s="2"/>
      <c r="C36" s="3"/>
      <c r="D36" s="30"/>
      <c r="E36" s="30"/>
      <c r="F36" s="26">
        <f t="shared" si="4"/>
        <v>0</v>
      </c>
      <c r="G36" s="30"/>
      <c r="H36" s="30"/>
      <c r="I36" s="30"/>
      <c r="J36" s="30"/>
      <c r="K36" s="30"/>
      <c r="L36" s="30"/>
      <c r="M36" s="27">
        <f t="shared" si="5"/>
        <v>0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">
        <f t="shared" si="6"/>
        <v>0</v>
      </c>
    </row>
    <row r="37" spans="1:27" s="31" customFormat="1" hidden="1" x14ac:dyDescent="0.2">
      <c r="A37" s="29"/>
      <c r="C37" s="30"/>
      <c r="D37" s="30"/>
      <c r="E37" s="30"/>
      <c r="F37" s="26">
        <f t="shared" si="4"/>
        <v>0</v>
      </c>
      <c r="G37" s="30"/>
      <c r="H37" s="30"/>
      <c r="I37" s="30"/>
      <c r="J37" s="30"/>
      <c r="K37" s="30"/>
      <c r="L37" s="30"/>
      <c r="M37" s="27">
        <f t="shared" si="5"/>
        <v>0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">
        <f t="shared" si="6"/>
        <v>0</v>
      </c>
    </row>
    <row r="38" spans="1:27" s="31" customFormat="1" hidden="1" x14ac:dyDescent="0.2">
      <c r="A38" s="29"/>
      <c r="B38" s="2"/>
      <c r="C38" s="3"/>
      <c r="D38" s="30"/>
      <c r="E38" s="30"/>
      <c r="F38" s="26">
        <f t="shared" si="4"/>
        <v>0</v>
      </c>
      <c r="G38" s="30"/>
      <c r="H38" s="30"/>
      <c r="I38" s="30"/>
      <c r="J38" s="30"/>
      <c r="K38" s="30"/>
      <c r="L38" s="30"/>
      <c r="M38" s="27">
        <f t="shared" si="5"/>
        <v>0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">
        <f t="shared" si="6"/>
        <v>0</v>
      </c>
    </row>
    <row r="39" spans="1:27" s="31" customFormat="1" hidden="1" x14ac:dyDescent="0.2">
      <c r="A39" s="29"/>
      <c r="C39" s="30"/>
      <c r="D39" s="30"/>
      <c r="E39" s="30"/>
      <c r="F39" s="26">
        <f t="shared" si="4"/>
        <v>0</v>
      </c>
      <c r="G39" s="30"/>
      <c r="H39" s="30"/>
      <c r="I39" s="30"/>
      <c r="J39" s="30"/>
      <c r="K39" s="30"/>
      <c r="L39" s="30"/>
      <c r="M39" s="27">
        <f t="shared" si="5"/>
        <v>0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">
        <f t="shared" si="6"/>
        <v>0</v>
      </c>
    </row>
    <row r="40" spans="1:27" s="31" customFormat="1" hidden="1" x14ac:dyDescent="0.2">
      <c r="A40" s="29"/>
      <c r="C40" s="30"/>
      <c r="D40" s="30"/>
      <c r="E40" s="30"/>
      <c r="F40" s="26">
        <f t="shared" si="4"/>
        <v>0</v>
      </c>
      <c r="G40" s="30"/>
      <c r="H40" s="30"/>
      <c r="I40" s="30"/>
      <c r="J40" s="30"/>
      <c r="K40" s="30"/>
      <c r="L40" s="30"/>
      <c r="M40" s="27">
        <f t="shared" si="5"/>
        <v>0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">
        <f>SUM($F40,$M40)-$C40</f>
        <v>0</v>
      </c>
    </row>
    <row r="41" spans="1:27" s="31" customFormat="1" hidden="1" x14ac:dyDescent="0.2">
      <c r="A41" s="29"/>
      <c r="C41" s="30"/>
      <c r="D41" s="30"/>
      <c r="E41" s="30"/>
      <c r="F41" s="26">
        <f t="shared" si="4"/>
        <v>0</v>
      </c>
      <c r="G41" s="30"/>
      <c r="H41" s="30"/>
      <c r="I41" s="30"/>
      <c r="J41" s="30"/>
      <c r="K41" s="30"/>
      <c r="L41" s="30"/>
      <c r="M41" s="27">
        <f t="shared" si="5"/>
        <v>0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">
        <f>SUM($F41,$M41)-$C41</f>
        <v>0</v>
      </c>
    </row>
    <row r="42" spans="1:27" s="31" customFormat="1" hidden="1" x14ac:dyDescent="0.2">
      <c r="A42" s="29"/>
      <c r="C42" s="30"/>
      <c r="D42" s="30"/>
      <c r="E42" s="30"/>
      <c r="F42" s="26">
        <f t="shared" si="4"/>
        <v>0</v>
      </c>
      <c r="G42" s="30"/>
      <c r="H42" s="30"/>
      <c r="I42" s="30"/>
      <c r="J42" s="30"/>
      <c r="K42" s="30"/>
      <c r="L42" s="30"/>
      <c r="M42" s="27">
        <f t="shared" si="5"/>
        <v>0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">
        <f>SUM($F42,$M42)-$C42</f>
        <v>0</v>
      </c>
    </row>
    <row r="43" spans="1:27" s="31" customFormat="1" hidden="1" x14ac:dyDescent="0.2">
      <c r="A43" s="29"/>
      <c r="C43" s="30"/>
      <c r="D43" s="30"/>
      <c r="E43" s="30"/>
      <c r="F43" s="26">
        <f t="shared" si="4"/>
        <v>0</v>
      </c>
      <c r="G43" s="30"/>
      <c r="H43" s="30"/>
      <c r="I43" s="30"/>
      <c r="J43" s="30"/>
      <c r="K43" s="30"/>
      <c r="L43" s="30"/>
      <c r="M43" s="27">
        <f t="shared" si="5"/>
        <v>0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">
        <f>SUM($F43,$M43)-$C43</f>
        <v>0</v>
      </c>
    </row>
    <row r="44" spans="1:27" s="31" customFormat="1" hidden="1" x14ac:dyDescent="0.2">
      <c r="A44" s="29"/>
      <c r="C44" s="30"/>
      <c r="D44" s="30"/>
      <c r="E44" s="30"/>
      <c r="F44" s="26">
        <f t="shared" si="4"/>
        <v>0</v>
      </c>
      <c r="G44" s="30"/>
      <c r="H44" s="30"/>
      <c r="I44" s="30"/>
      <c r="J44" s="30"/>
      <c r="K44" s="30"/>
      <c r="L44" s="30"/>
      <c r="M44" s="27">
        <f t="shared" si="5"/>
        <v>0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">
        <f>SUM($F44,$M44)-$D44</f>
        <v>0</v>
      </c>
    </row>
    <row r="45" spans="1:27" s="31" customFormat="1" hidden="1" x14ac:dyDescent="0.2">
      <c r="A45" s="29"/>
      <c r="C45" s="30"/>
      <c r="D45" s="30"/>
      <c r="E45" s="30"/>
      <c r="F45" s="26">
        <f t="shared" si="4"/>
        <v>0</v>
      </c>
      <c r="G45" s="30"/>
      <c r="H45" s="30"/>
      <c r="I45" s="30"/>
      <c r="J45" s="30"/>
      <c r="K45" s="30"/>
      <c r="L45" s="30"/>
      <c r="M45" s="27">
        <f t="shared" si="5"/>
        <v>0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">
        <f>SUM($F45,$M45)-$D45</f>
        <v>0</v>
      </c>
    </row>
    <row r="46" spans="1:27" s="31" customFormat="1" hidden="1" x14ac:dyDescent="0.2">
      <c r="A46" s="29"/>
      <c r="B46" s="40"/>
      <c r="C46" s="41"/>
      <c r="D46" s="30"/>
      <c r="E46" s="30"/>
      <c r="F46" s="26">
        <f t="shared" si="4"/>
        <v>0</v>
      </c>
      <c r="G46" s="30"/>
      <c r="H46" s="30"/>
      <c r="I46" s="30"/>
      <c r="J46" s="30"/>
      <c r="K46" s="30"/>
      <c r="L46" s="30"/>
      <c r="M46" s="27">
        <f t="shared" si="5"/>
        <v>0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">
        <f>SUM($F46,$M46)-$D46</f>
        <v>0</v>
      </c>
    </row>
    <row r="47" spans="1:27" s="31" customFormat="1" hidden="1" x14ac:dyDescent="0.2">
      <c r="A47" s="29"/>
      <c r="C47" s="30"/>
      <c r="D47" s="30"/>
      <c r="E47" s="30"/>
      <c r="F47" s="26">
        <f t="shared" si="4"/>
        <v>0</v>
      </c>
      <c r="G47" s="30"/>
      <c r="H47" s="30"/>
      <c r="I47" s="30"/>
      <c r="J47" s="30"/>
      <c r="K47" s="30"/>
      <c r="L47" s="30"/>
      <c r="M47" s="27">
        <f t="shared" si="5"/>
        <v>0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">
        <f>SUM($F47,$M47)-$D47</f>
        <v>0</v>
      </c>
    </row>
    <row r="48" spans="1:27" s="31" customFormat="1" hidden="1" x14ac:dyDescent="0.2">
      <c r="A48" s="29"/>
      <c r="C48" s="30"/>
      <c r="D48" s="30"/>
      <c r="E48" s="30"/>
      <c r="F48" s="26">
        <f t="shared" si="4"/>
        <v>0</v>
      </c>
      <c r="G48" s="30"/>
      <c r="H48" s="30"/>
      <c r="I48" s="30"/>
      <c r="J48" s="30"/>
      <c r="K48" s="30"/>
      <c r="L48" s="30"/>
      <c r="M48" s="27">
        <f t="shared" si="5"/>
        <v>0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"/>
      <c r="Y48" s="3"/>
      <c r="Z48" s="30"/>
      <c r="AA48" s="3">
        <f>SUM($F48,$M48)-$D48</f>
        <v>0</v>
      </c>
    </row>
    <row r="49" spans="1:27" ht="8.4" hidden="1" customHeight="1" x14ac:dyDescent="0.2">
      <c r="F49" s="26"/>
      <c r="G49" s="3" t="s">
        <v>26</v>
      </c>
      <c r="M49" s="27"/>
    </row>
    <row r="50" spans="1:27" s="38" customFormat="1" hidden="1" x14ac:dyDescent="0.2">
      <c r="A50" s="32" t="s">
        <v>59</v>
      </c>
      <c r="B50" s="33"/>
      <c r="C50" s="34"/>
      <c r="D50" s="34"/>
      <c r="E50" s="34"/>
      <c r="F50" s="35">
        <f>SUM(F32:F49)</f>
        <v>0</v>
      </c>
      <c r="G50" s="34">
        <f t="shared" ref="G50:K50" si="7">SUM(G32:G49)</f>
        <v>0</v>
      </c>
      <c r="H50" s="34">
        <f t="shared" si="7"/>
        <v>0</v>
      </c>
      <c r="I50" s="34"/>
      <c r="J50" s="34">
        <f t="shared" si="7"/>
        <v>0</v>
      </c>
      <c r="K50" s="34">
        <f t="shared" si="7"/>
        <v>0</v>
      </c>
      <c r="L50" s="34">
        <f>SUM(L32:L49)</f>
        <v>0</v>
      </c>
      <c r="M50" s="36">
        <f>SUM(M32:M49)</f>
        <v>0</v>
      </c>
      <c r="N50" s="34">
        <f t="shared" ref="N50:Y50" si="8">SUM(N32:N49)</f>
        <v>0</v>
      </c>
      <c r="O50" s="34"/>
      <c r="P50" s="34">
        <f t="shared" si="8"/>
        <v>0</v>
      </c>
      <c r="Q50" s="34">
        <f t="shared" si="8"/>
        <v>0</v>
      </c>
      <c r="R50" s="34">
        <f t="shared" si="8"/>
        <v>0</v>
      </c>
      <c r="S50" s="34">
        <f t="shared" si="8"/>
        <v>0</v>
      </c>
      <c r="T50" s="34">
        <f t="shared" si="8"/>
        <v>0</v>
      </c>
      <c r="U50" s="34">
        <f t="shared" si="8"/>
        <v>0</v>
      </c>
      <c r="V50" s="34">
        <f t="shared" si="8"/>
        <v>0</v>
      </c>
      <c r="W50" s="34">
        <f t="shared" si="8"/>
        <v>0</v>
      </c>
      <c r="X50" s="34">
        <f t="shared" si="8"/>
        <v>0</v>
      </c>
      <c r="Y50" s="34">
        <f t="shared" si="8"/>
        <v>0</v>
      </c>
      <c r="Z50" s="37"/>
      <c r="AA50" s="3"/>
    </row>
    <row r="51" spans="1:27" ht="8.4" hidden="1" customHeight="1" x14ac:dyDescent="0.2">
      <c r="F51" s="26"/>
      <c r="G51" s="3" t="s">
        <v>26</v>
      </c>
      <c r="M51" s="27"/>
    </row>
    <row r="52" spans="1:27" hidden="1" x14ac:dyDescent="0.2">
      <c r="A52" s="28"/>
      <c r="E52" s="30"/>
      <c r="F52" s="26">
        <f t="shared" ref="F52:F75" si="9">SUM(G52:L52)</f>
        <v>0</v>
      </c>
      <c r="G52" s="30"/>
      <c r="H52" s="30"/>
      <c r="I52" s="30"/>
      <c r="J52" s="30"/>
      <c r="K52" s="30"/>
      <c r="L52" s="30"/>
      <c r="M52" s="27">
        <f t="shared" ref="M52:M75" si="10">SUM(N52:Z52)</f>
        <v>0</v>
      </c>
      <c r="N52" s="2"/>
      <c r="O52" s="2"/>
      <c r="P52" s="2"/>
      <c r="Q52" s="2"/>
      <c r="R52" s="2"/>
      <c r="S52" s="2"/>
      <c r="T52" s="2"/>
      <c r="U52" s="2"/>
      <c r="V52" s="2"/>
      <c r="Z52" s="2"/>
      <c r="AA52" s="3">
        <f>SUM($F52,$M52)-$D52</f>
        <v>0</v>
      </c>
    </row>
    <row r="53" spans="1:27" hidden="1" x14ac:dyDescent="0.2">
      <c r="A53" s="28"/>
      <c r="E53" s="30"/>
      <c r="F53" s="26">
        <f t="shared" si="9"/>
        <v>0</v>
      </c>
      <c r="G53" s="30"/>
      <c r="H53" s="30"/>
      <c r="I53" s="30"/>
      <c r="J53" s="30"/>
      <c r="K53" s="30"/>
      <c r="L53" s="30"/>
      <c r="M53" s="27">
        <f t="shared" si="10"/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Z53" s="2"/>
      <c r="AA53" s="3">
        <f>SUM($F53,$M53)-$C53</f>
        <v>0</v>
      </c>
    </row>
    <row r="54" spans="1:27" hidden="1" x14ac:dyDescent="0.2">
      <c r="A54" s="28"/>
      <c r="D54" s="30"/>
      <c r="E54" s="30"/>
      <c r="F54" s="26">
        <f t="shared" si="9"/>
        <v>0</v>
      </c>
      <c r="G54" s="30"/>
      <c r="H54" s="30"/>
      <c r="I54" s="30"/>
      <c r="J54" s="30"/>
      <c r="K54" s="30"/>
      <c r="L54" s="30"/>
      <c r="M54" s="27">
        <f t="shared" si="10"/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Z54" s="2"/>
      <c r="AA54" s="3"/>
    </row>
    <row r="55" spans="1:27" hidden="1" x14ac:dyDescent="0.2">
      <c r="A55" s="28"/>
      <c r="E55" s="30"/>
      <c r="F55" s="26">
        <f t="shared" si="9"/>
        <v>0</v>
      </c>
      <c r="G55" s="30"/>
      <c r="H55" s="30"/>
      <c r="I55" s="30"/>
      <c r="J55" s="30"/>
      <c r="K55" s="30"/>
      <c r="L55" s="30"/>
      <c r="M55" s="27">
        <f t="shared" si="10"/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Z55" s="2"/>
      <c r="AA55" s="3">
        <f>SUM($F55,$M55)-$D55</f>
        <v>0</v>
      </c>
    </row>
    <row r="56" spans="1:27" hidden="1" x14ac:dyDescent="0.2">
      <c r="A56" s="28"/>
      <c r="E56" s="30"/>
      <c r="F56" s="26">
        <f t="shared" si="9"/>
        <v>0</v>
      </c>
      <c r="G56" s="30"/>
      <c r="H56" s="30"/>
      <c r="I56" s="30"/>
      <c r="J56" s="30"/>
      <c r="K56" s="30"/>
      <c r="L56" s="30"/>
      <c r="M56" s="27">
        <f t="shared" si="10"/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Z56" s="2"/>
      <c r="AA56" s="3">
        <f>SUM($F56,$M56)-$D56</f>
        <v>0</v>
      </c>
    </row>
    <row r="57" spans="1:27" hidden="1" x14ac:dyDescent="0.2">
      <c r="A57" s="28"/>
      <c r="E57" s="30"/>
      <c r="F57" s="26">
        <f t="shared" si="9"/>
        <v>0</v>
      </c>
      <c r="G57" s="30"/>
      <c r="H57" s="30"/>
      <c r="I57" s="30"/>
      <c r="J57" s="30"/>
      <c r="K57" s="30"/>
      <c r="L57" s="30"/>
      <c r="M57" s="27">
        <f t="shared" si="10"/>
        <v>0</v>
      </c>
      <c r="N57" s="2"/>
      <c r="O57" s="2"/>
      <c r="P57" s="2"/>
      <c r="Q57" s="2"/>
      <c r="R57" s="2"/>
      <c r="T57" s="2"/>
      <c r="U57" s="2"/>
      <c r="V57" s="2"/>
      <c r="W57" s="2"/>
      <c r="X57" s="2"/>
      <c r="Z57" s="2"/>
      <c r="AA57" s="3">
        <f>SUM($F57,$M57)-$D57</f>
        <v>0</v>
      </c>
    </row>
    <row r="58" spans="1:27" hidden="1" x14ac:dyDescent="0.2">
      <c r="A58" s="28"/>
      <c r="E58" s="30"/>
      <c r="F58" s="26">
        <f t="shared" si="9"/>
        <v>0</v>
      </c>
      <c r="G58" s="30"/>
      <c r="H58" s="30"/>
      <c r="I58" s="30"/>
      <c r="J58" s="30"/>
      <c r="K58" s="30"/>
      <c r="L58" s="30"/>
      <c r="M58" s="27">
        <f t="shared" si="10"/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Z58" s="2"/>
      <c r="AA58" s="3">
        <f>SUM($F58,$M58)-$D58</f>
        <v>0</v>
      </c>
    </row>
    <row r="59" spans="1:27" hidden="1" x14ac:dyDescent="0.2">
      <c r="A59" s="28"/>
      <c r="E59" s="30"/>
      <c r="F59" s="26">
        <f t="shared" si="9"/>
        <v>0</v>
      </c>
      <c r="G59" s="30"/>
      <c r="H59" s="30"/>
      <c r="I59" s="30"/>
      <c r="J59" s="30"/>
      <c r="K59" s="30"/>
      <c r="L59" s="30"/>
      <c r="M59" s="27">
        <f t="shared" si="10"/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Z59" s="2"/>
      <c r="AA59" s="3">
        <f>SUM($F59,$M59)-$C59</f>
        <v>0</v>
      </c>
    </row>
    <row r="60" spans="1:27" hidden="1" x14ac:dyDescent="0.2">
      <c r="A60" s="28"/>
      <c r="D60" s="30"/>
      <c r="E60" s="30"/>
      <c r="F60" s="26">
        <f t="shared" si="9"/>
        <v>0</v>
      </c>
      <c r="G60" s="30"/>
      <c r="H60" s="30"/>
      <c r="I60" s="30"/>
      <c r="J60" s="30"/>
      <c r="K60" s="30"/>
      <c r="L60" s="30"/>
      <c r="M60" s="27">
        <f t="shared" si="10"/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Z60" s="2"/>
      <c r="AA60" s="3"/>
    </row>
    <row r="61" spans="1:27" hidden="1" x14ac:dyDescent="0.2">
      <c r="A61" s="28"/>
      <c r="E61" s="30"/>
      <c r="F61" s="26">
        <f t="shared" si="9"/>
        <v>0</v>
      </c>
      <c r="G61" s="30"/>
      <c r="H61" s="30"/>
      <c r="I61" s="30"/>
      <c r="J61" s="30"/>
      <c r="K61" s="30"/>
      <c r="L61" s="30"/>
      <c r="M61" s="27">
        <f t="shared" si="10"/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Z61" s="2"/>
      <c r="AA61" s="3">
        <f>SUM($F61,$M61)-$D61</f>
        <v>0</v>
      </c>
    </row>
    <row r="62" spans="1:27" hidden="1" x14ac:dyDescent="0.2">
      <c r="A62" s="28"/>
      <c r="E62" s="30"/>
      <c r="F62" s="26">
        <f t="shared" si="9"/>
        <v>0</v>
      </c>
      <c r="G62" s="30"/>
      <c r="H62" s="30"/>
      <c r="I62" s="30"/>
      <c r="J62" s="30"/>
      <c r="K62" s="30"/>
      <c r="L62" s="30"/>
      <c r="M62" s="27">
        <f t="shared" si="10"/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Z62" s="2"/>
      <c r="AA62" s="3">
        <f>SUM($F62,$M62)-$D62</f>
        <v>0</v>
      </c>
    </row>
    <row r="63" spans="1:27" hidden="1" x14ac:dyDescent="0.2">
      <c r="A63" s="28"/>
      <c r="D63" s="30"/>
      <c r="E63" s="30"/>
      <c r="F63" s="26">
        <f t="shared" si="9"/>
        <v>0</v>
      </c>
      <c r="G63" s="30"/>
      <c r="H63" s="30"/>
      <c r="I63" s="30"/>
      <c r="J63" s="30"/>
      <c r="K63" s="30"/>
      <c r="L63" s="30"/>
      <c r="M63" s="27">
        <f t="shared" si="10"/>
        <v>0</v>
      </c>
      <c r="N63" s="2"/>
      <c r="O63" s="2"/>
      <c r="P63" s="2"/>
      <c r="Q63" s="2"/>
      <c r="R63" s="2"/>
      <c r="S63" s="2"/>
      <c r="U63" s="2"/>
      <c r="V63" s="2"/>
      <c r="W63" s="2"/>
      <c r="X63" s="2"/>
      <c r="Z63" s="2"/>
      <c r="AA63" s="3">
        <f>SUM($F63,$M63)-$D63</f>
        <v>0</v>
      </c>
    </row>
    <row r="64" spans="1:27" hidden="1" x14ac:dyDescent="0.2">
      <c r="A64" s="28"/>
      <c r="D64" s="30"/>
      <c r="E64" s="30"/>
      <c r="F64" s="26">
        <f t="shared" si="9"/>
        <v>0</v>
      </c>
      <c r="G64" s="30"/>
      <c r="H64" s="30"/>
      <c r="I64" s="30"/>
      <c r="J64" s="30"/>
      <c r="K64" s="30"/>
      <c r="L64" s="30"/>
      <c r="M64" s="27">
        <f t="shared" si="10"/>
        <v>0</v>
      </c>
      <c r="N64" s="2"/>
      <c r="O64" s="2"/>
      <c r="R64" s="2"/>
      <c r="S64" s="2"/>
      <c r="T64" s="2"/>
      <c r="U64" s="2"/>
      <c r="V64" s="2"/>
      <c r="W64" s="2"/>
      <c r="X64" s="2"/>
      <c r="Z64" s="2"/>
      <c r="AA64" s="3">
        <f>SUM($F64,$M64)-$D64</f>
        <v>0</v>
      </c>
    </row>
    <row r="65" spans="1:27" s="31" customFormat="1" hidden="1" x14ac:dyDescent="0.2">
      <c r="A65" s="29"/>
      <c r="B65" s="2"/>
      <c r="C65" s="3"/>
      <c r="D65" s="30"/>
      <c r="E65" s="30"/>
      <c r="F65" s="26">
        <f t="shared" si="9"/>
        <v>0</v>
      </c>
      <c r="G65" s="30"/>
      <c r="H65" s="30"/>
      <c r="I65" s="30"/>
      <c r="J65" s="30"/>
      <c r="K65" s="30"/>
      <c r="L65" s="30"/>
      <c r="M65" s="27">
        <f t="shared" si="10"/>
        <v>0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"/>
      <c r="Z65" s="30"/>
      <c r="AA65" s="3">
        <f>SUM($F65,$M65)-$C65</f>
        <v>0</v>
      </c>
    </row>
    <row r="66" spans="1:27" s="31" customFormat="1" hidden="1" x14ac:dyDescent="0.2">
      <c r="A66" s="29"/>
      <c r="B66" s="2"/>
      <c r="C66" s="3"/>
      <c r="D66" s="30"/>
      <c r="E66" s="30"/>
      <c r="F66" s="26">
        <f t="shared" si="9"/>
        <v>0</v>
      </c>
      <c r="G66" s="30"/>
      <c r="H66" s="30"/>
      <c r="I66" s="30"/>
      <c r="J66" s="30"/>
      <c r="K66" s="30"/>
      <c r="L66" s="30"/>
      <c r="M66" s="27">
        <f t="shared" si="10"/>
        <v>0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"/>
    </row>
    <row r="67" spans="1:27" s="31" customFormat="1" hidden="1" x14ac:dyDescent="0.2">
      <c r="A67" s="29"/>
      <c r="B67" s="2"/>
      <c r="C67" s="3"/>
      <c r="D67" s="30"/>
      <c r="E67" s="30"/>
      <c r="F67" s="26">
        <f t="shared" si="9"/>
        <v>0</v>
      </c>
      <c r="G67" s="30"/>
      <c r="H67" s="30"/>
      <c r="I67" s="30"/>
      <c r="J67" s="30"/>
      <c r="K67" s="30"/>
      <c r="L67" s="30"/>
      <c r="M67" s="27">
        <f t="shared" si="10"/>
        <v>0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">
        <f>SUM($F67,$M67)-$D67</f>
        <v>0</v>
      </c>
    </row>
    <row r="68" spans="1:27" s="31" customFormat="1" hidden="1" x14ac:dyDescent="0.2">
      <c r="A68" s="29"/>
      <c r="B68" s="2"/>
      <c r="C68" s="3"/>
      <c r="D68" s="30"/>
      <c r="E68" s="30"/>
      <c r="F68" s="26">
        <f t="shared" si="9"/>
        <v>0</v>
      </c>
      <c r="G68" s="30"/>
      <c r="H68" s="30"/>
      <c r="I68" s="30"/>
      <c r="J68" s="30"/>
      <c r="K68" s="30"/>
      <c r="L68" s="30"/>
      <c r="M68" s="27">
        <f t="shared" si="10"/>
        <v>0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">
        <f>SUM($F68,$M68)-$D68</f>
        <v>0</v>
      </c>
    </row>
    <row r="69" spans="1:27" s="31" customFormat="1" hidden="1" x14ac:dyDescent="0.2">
      <c r="A69" s="29"/>
      <c r="B69" s="2"/>
      <c r="C69" s="3"/>
      <c r="D69" s="30"/>
      <c r="E69" s="30"/>
      <c r="F69" s="26">
        <f t="shared" si="9"/>
        <v>0</v>
      </c>
      <c r="G69" s="30"/>
      <c r="H69" s="30"/>
      <c r="I69" s="30"/>
      <c r="J69" s="30"/>
      <c r="K69" s="30"/>
      <c r="L69" s="30"/>
      <c r="M69" s="27">
        <f t="shared" si="10"/>
        <v>0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">
        <f>SUM($F69,$M69)-$D69</f>
        <v>0</v>
      </c>
    </row>
    <row r="70" spans="1:27" s="31" customFormat="1" hidden="1" x14ac:dyDescent="0.2">
      <c r="A70" s="29"/>
      <c r="B70" s="2"/>
      <c r="C70" s="3"/>
      <c r="D70" s="30"/>
      <c r="E70" s="30"/>
      <c r="F70" s="26">
        <f t="shared" si="9"/>
        <v>0</v>
      </c>
      <c r="G70" s="30"/>
      <c r="H70" s="30"/>
      <c r="I70" s="30"/>
      <c r="J70" s="30"/>
      <c r="K70" s="30"/>
      <c r="L70" s="30"/>
      <c r="M70" s="27">
        <f t="shared" si="10"/>
        <v>0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"/>
    </row>
    <row r="71" spans="1:27" s="31" customFormat="1" hidden="1" x14ac:dyDescent="0.2">
      <c r="A71" s="29"/>
      <c r="B71" s="2"/>
      <c r="C71" s="3"/>
      <c r="D71" s="30"/>
      <c r="E71" s="30"/>
      <c r="F71" s="26">
        <f t="shared" si="9"/>
        <v>0</v>
      </c>
      <c r="G71" s="30"/>
      <c r="H71" s="30"/>
      <c r="I71" s="30"/>
      <c r="J71" s="30"/>
      <c r="K71" s="30"/>
      <c r="L71" s="30"/>
      <c r="M71" s="27">
        <f t="shared" si="10"/>
        <v>0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"/>
    </row>
    <row r="72" spans="1:27" s="31" customFormat="1" hidden="1" x14ac:dyDescent="0.2">
      <c r="A72" s="29"/>
      <c r="B72" s="2"/>
      <c r="C72" s="30"/>
      <c r="D72" s="30"/>
      <c r="E72" s="30"/>
      <c r="F72" s="26">
        <f t="shared" si="9"/>
        <v>0</v>
      </c>
      <c r="G72" s="30"/>
      <c r="H72" s="30"/>
      <c r="I72" s="30"/>
      <c r="J72" s="30"/>
      <c r="K72" s="30"/>
      <c r="L72" s="30"/>
      <c r="M72" s="27">
        <f t="shared" si="10"/>
        <v>0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"/>
    </row>
    <row r="73" spans="1:27" s="31" customFormat="1" hidden="1" x14ac:dyDescent="0.2">
      <c r="A73" s="29"/>
      <c r="B73" s="2"/>
      <c r="C73" s="30"/>
      <c r="D73" s="30"/>
      <c r="E73" s="30"/>
      <c r="F73" s="26">
        <f t="shared" si="9"/>
        <v>0</v>
      </c>
      <c r="G73" s="30"/>
      <c r="H73" s="30"/>
      <c r="I73" s="30"/>
      <c r="J73" s="30"/>
      <c r="K73" s="30"/>
      <c r="L73" s="30"/>
      <c r="M73" s="27">
        <f t="shared" si="10"/>
        <v>0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"/>
    </row>
    <row r="74" spans="1:27" s="31" customFormat="1" hidden="1" x14ac:dyDescent="0.2">
      <c r="A74" s="29"/>
      <c r="B74" s="2"/>
      <c r="C74" s="30"/>
      <c r="D74" s="30"/>
      <c r="E74" s="30"/>
      <c r="F74" s="26">
        <f t="shared" si="9"/>
        <v>0</v>
      </c>
      <c r="G74" s="30"/>
      <c r="H74" s="30"/>
      <c r="I74" s="30"/>
      <c r="J74" s="30"/>
      <c r="K74" s="30"/>
      <c r="L74" s="30"/>
      <c r="M74" s="27">
        <f t="shared" si="10"/>
        <v>0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"/>
    </row>
    <row r="75" spans="1:27" s="31" customFormat="1" hidden="1" x14ac:dyDescent="0.2">
      <c r="A75" s="29"/>
      <c r="B75" s="2"/>
      <c r="C75" s="30"/>
      <c r="D75" s="30"/>
      <c r="E75" s="30"/>
      <c r="F75" s="26">
        <f t="shared" si="9"/>
        <v>0</v>
      </c>
      <c r="G75" s="30"/>
      <c r="H75" s="37"/>
      <c r="I75" s="37"/>
      <c r="J75" s="30"/>
      <c r="K75" s="30"/>
      <c r="L75" s="30"/>
      <c r="M75" s="27">
        <f t="shared" si="10"/>
        <v>0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">
        <f>SUM($F75,$M75)-$D75</f>
        <v>0</v>
      </c>
    </row>
    <row r="76" spans="1:27" ht="8.4" hidden="1" customHeight="1" x14ac:dyDescent="0.2">
      <c r="F76" s="26"/>
      <c r="G76" s="3" t="s">
        <v>26</v>
      </c>
      <c r="M76" s="27"/>
    </row>
    <row r="77" spans="1:27" s="38" customFormat="1" hidden="1" x14ac:dyDescent="0.2">
      <c r="A77" s="32" t="s">
        <v>84</v>
      </c>
      <c r="B77" s="33" t="s">
        <v>85</v>
      </c>
      <c r="C77" s="34"/>
      <c r="D77" s="34"/>
      <c r="E77" s="34"/>
      <c r="F77" s="35">
        <f t="shared" ref="F77:Y77" si="11">SUM(F51:F76)</f>
        <v>0</v>
      </c>
      <c r="G77" s="34">
        <f t="shared" si="11"/>
        <v>0</v>
      </c>
      <c r="H77" s="34">
        <f t="shared" si="11"/>
        <v>0</v>
      </c>
      <c r="I77" s="34"/>
      <c r="J77" s="34">
        <f t="shared" si="11"/>
        <v>0</v>
      </c>
      <c r="K77" s="34">
        <f t="shared" si="11"/>
        <v>0</v>
      </c>
      <c r="L77" s="34">
        <f>SUM(L51:L76)</f>
        <v>0</v>
      </c>
      <c r="M77" s="36">
        <f t="shared" si="11"/>
        <v>0</v>
      </c>
      <c r="N77" s="34">
        <f t="shared" si="11"/>
        <v>0</v>
      </c>
      <c r="O77" s="34"/>
      <c r="P77" s="34">
        <f t="shared" si="11"/>
        <v>0</v>
      </c>
      <c r="Q77" s="34">
        <f t="shared" si="11"/>
        <v>0</v>
      </c>
      <c r="R77" s="34">
        <f t="shared" si="11"/>
        <v>0</v>
      </c>
      <c r="S77" s="34">
        <f t="shared" si="11"/>
        <v>0</v>
      </c>
      <c r="T77" s="34">
        <f t="shared" si="11"/>
        <v>0</v>
      </c>
      <c r="U77" s="34">
        <f t="shared" si="11"/>
        <v>0</v>
      </c>
      <c r="V77" s="34">
        <f t="shared" si="11"/>
        <v>0</v>
      </c>
      <c r="W77" s="34">
        <f t="shared" si="11"/>
        <v>0</v>
      </c>
      <c r="X77" s="34">
        <f t="shared" si="11"/>
        <v>0</v>
      </c>
      <c r="Y77" s="34">
        <f t="shared" si="11"/>
        <v>0</v>
      </c>
      <c r="Z77" s="37"/>
      <c r="AA77" s="3"/>
    </row>
    <row r="78" spans="1:27" ht="8.4" hidden="1" customHeight="1" x14ac:dyDescent="0.2">
      <c r="F78" s="26"/>
      <c r="G78" s="3" t="s">
        <v>26</v>
      </c>
      <c r="M78" s="27"/>
    </row>
    <row r="79" spans="1:27" s="31" customFormat="1" hidden="1" x14ac:dyDescent="0.2">
      <c r="A79" s="29"/>
      <c r="B79" s="2"/>
      <c r="C79" s="30"/>
      <c r="D79" s="30"/>
      <c r="E79" s="30"/>
      <c r="F79" s="26">
        <f t="shared" ref="F79:F93" si="12">SUM(G79:L79)</f>
        <v>0</v>
      </c>
      <c r="G79" s="30"/>
      <c r="H79" s="30"/>
      <c r="I79" s="30"/>
      <c r="J79" s="30"/>
      <c r="K79" s="30"/>
      <c r="L79" s="30"/>
      <c r="M79" s="27">
        <f t="shared" ref="M79:M93" si="13">SUM(N79:Z79)</f>
        <v>0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"/>
    </row>
    <row r="80" spans="1:27" s="31" customFormat="1" hidden="1" x14ac:dyDescent="0.2">
      <c r="A80" s="29"/>
      <c r="B80" s="2"/>
      <c r="C80" s="30"/>
      <c r="D80" s="30"/>
      <c r="E80" s="30"/>
      <c r="F80" s="26">
        <f t="shared" si="12"/>
        <v>0</v>
      </c>
      <c r="G80" s="30"/>
      <c r="H80" s="30"/>
      <c r="I80" s="30"/>
      <c r="J80" s="30"/>
      <c r="K80" s="30"/>
      <c r="L80" s="30"/>
      <c r="M80" s="27">
        <f t="shared" si="13"/>
        <v>0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"/>
    </row>
    <row r="81" spans="1:27" s="31" customFormat="1" hidden="1" x14ac:dyDescent="0.2">
      <c r="A81" s="29"/>
      <c r="B81" s="2"/>
      <c r="C81" s="30"/>
      <c r="D81" s="30"/>
      <c r="E81" s="30"/>
      <c r="F81" s="26">
        <f t="shared" si="12"/>
        <v>0</v>
      </c>
      <c r="G81" s="30"/>
      <c r="H81" s="30"/>
      <c r="I81" s="30"/>
      <c r="J81" s="30"/>
      <c r="K81" s="30"/>
      <c r="L81" s="30"/>
      <c r="M81" s="27">
        <f t="shared" si="13"/>
        <v>0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"/>
    </row>
    <row r="82" spans="1:27" s="31" customFormat="1" hidden="1" x14ac:dyDescent="0.2">
      <c r="A82" s="29"/>
      <c r="B82" s="2"/>
      <c r="C82" s="30"/>
      <c r="D82" s="30"/>
      <c r="E82" s="30"/>
      <c r="F82" s="26">
        <f t="shared" si="12"/>
        <v>0</v>
      </c>
      <c r="G82" s="30"/>
      <c r="H82" s="30"/>
      <c r="I82" s="30"/>
      <c r="J82" s="30"/>
      <c r="K82" s="30"/>
      <c r="L82" s="30"/>
      <c r="M82" s="27">
        <f t="shared" si="13"/>
        <v>0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"/>
    </row>
    <row r="83" spans="1:27" s="31" customFormat="1" hidden="1" x14ac:dyDescent="0.2">
      <c r="A83" s="29"/>
      <c r="B83" s="2"/>
      <c r="C83" s="30"/>
      <c r="D83" s="30"/>
      <c r="E83" s="30"/>
      <c r="F83" s="26">
        <f t="shared" si="12"/>
        <v>0</v>
      </c>
      <c r="G83" s="30"/>
      <c r="H83" s="37"/>
      <c r="I83" s="37"/>
      <c r="J83" s="30"/>
      <c r="K83" s="30"/>
      <c r="L83" s="30"/>
      <c r="M83" s="27">
        <f t="shared" si="13"/>
        <v>0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"/>
    </row>
    <row r="84" spans="1:27" s="31" customFormat="1" hidden="1" x14ac:dyDescent="0.2">
      <c r="A84" s="29"/>
      <c r="B84" s="2"/>
      <c r="C84" s="30"/>
      <c r="D84" s="30"/>
      <c r="E84" s="30"/>
      <c r="F84" s="26">
        <f t="shared" si="12"/>
        <v>0</v>
      </c>
      <c r="G84" s="30"/>
      <c r="H84" s="37"/>
      <c r="I84" s="37"/>
      <c r="J84" s="30"/>
      <c r="K84" s="30"/>
      <c r="L84" s="30"/>
      <c r="M84" s="27">
        <f t="shared" si="13"/>
        <v>0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"/>
    </row>
    <row r="85" spans="1:27" s="31" customFormat="1" hidden="1" x14ac:dyDescent="0.2">
      <c r="A85" s="29"/>
      <c r="B85" s="2"/>
      <c r="C85" s="30"/>
      <c r="D85" s="30"/>
      <c r="E85" s="30"/>
      <c r="F85" s="26">
        <f t="shared" si="12"/>
        <v>0</v>
      </c>
      <c r="G85" s="30"/>
      <c r="H85" s="37"/>
      <c r="I85" s="37"/>
      <c r="J85" s="30"/>
      <c r="K85" s="30"/>
      <c r="L85" s="30"/>
      <c r="M85" s="27">
        <f t="shared" si="13"/>
        <v>0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"/>
    </row>
    <row r="86" spans="1:27" s="31" customFormat="1" hidden="1" x14ac:dyDescent="0.2">
      <c r="A86" s="29"/>
      <c r="B86" s="2"/>
      <c r="C86" s="30"/>
      <c r="D86" s="30"/>
      <c r="E86" s="30"/>
      <c r="F86" s="26">
        <f t="shared" si="12"/>
        <v>0</v>
      </c>
      <c r="G86" s="30"/>
      <c r="H86" s="30"/>
      <c r="I86" s="30"/>
      <c r="J86" s="30"/>
      <c r="K86" s="30"/>
      <c r="L86" s="30"/>
      <c r="M86" s="27">
        <f t="shared" si="13"/>
        <v>0</v>
      </c>
      <c r="N86" s="30"/>
      <c r="O86" s="42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"/>
    </row>
    <row r="87" spans="1:27" s="31" customFormat="1" hidden="1" x14ac:dyDescent="0.2">
      <c r="A87" s="29"/>
      <c r="B87" s="2"/>
      <c r="C87" s="30"/>
      <c r="D87" s="30"/>
      <c r="E87" s="30"/>
      <c r="F87" s="26">
        <f t="shared" si="12"/>
        <v>0</v>
      </c>
      <c r="G87" s="30"/>
      <c r="H87" s="30"/>
      <c r="I87" s="30"/>
      <c r="J87" s="30"/>
      <c r="K87" s="30"/>
      <c r="L87" s="30"/>
      <c r="M87" s="27">
        <f t="shared" si="13"/>
        <v>0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"/>
    </row>
    <row r="88" spans="1:27" s="31" customFormat="1" hidden="1" x14ac:dyDescent="0.2">
      <c r="A88" s="29"/>
      <c r="B88" s="2"/>
      <c r="C88" s="30"/>
      <c r="D88" s="30"/>
      <c r="E88" s="30"/>
      <c r="F88" s="26">
        <f t="shared" si="12"/>
        <v>0</v>
      </c>
      <c r="G88" s="30"/>
      <c r="H88" s="30"/>
      <c r="I88" s="30"/>
      <c r="J88" s="30"/>
      <c r="K88" s="30"/>
      <c r="L88" s="30"/>
      <c r="M88" s="27">
        <f t="shared" si="13"/>
        <v>0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"/>
    </row>
    <row r="89" spans="1:27" s="31" customFormat="1" hidden="1" x14ac:dyDescent="0.2">
      <c r="A89" s="29"/>
      <c r="B89" s="2"/>
      <c r="C89" s="30"/>
      <c r="D89" s="30"/>
      <c r="E89" s="30"/>
      <c r="F89" s="26">
        <f t="shared" si="12"/>
        <v>0</v>
      </c>
      <c r="G89" s="30"/>
      <c r="H89" s="30"/>
      <c r="I89" s="30"/>
      <c r="J89" s="30"/>
      <c r="K89" s="30"/>
      <c r="L89" s="30"/>
      <c r="M89" s="27">
        <f t="shared" si="13"/>
        <v>0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"/>
    </row>
    <row r="90" spans="1:27" s="31" customFormat="1" hidden="1" x14ac:dyDescent="0.2">
      <c r="A90" s="29"/>
      <c r="B90" s="2"/>
      <c r="C90" s="30"/>
      <c r="D90" s="30"/>
      <c r="E90" s="30"/>
      <c r="F90" s="26">
        <f t="shared" si="12"/>
        <v>0</v>
      </c>
      <c r="G90" s="30"/>
      <c r="H90" s="30"/>
      <c r="I90" s="30"/>
      <c r="J90" s="30"/>
      <c r="K90" s="30"/>
      <c r="L90" s="30"/>
      <c r="M90" s="27">
        <f t="shared" si="13"/>
        <v>0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"/>
    </row>
    <row r="91" spans="1:27" s="31" customFormat="1" hidden="1" x14ac:dyDescent="0.2">
      <c r="A91" s="29"/>
      <c r="B91" s="2"/>
      <c r="C91" s="30"/>
      <c r="D91" s="30"/>
      <c r="E91" s="30"/>
      <c r="F91" s="26">
        <f t="shared" si="12"/>
        <v>0</v>
      </c>
      <c r="G91" s="30"/>
      <c r="H91" s="30"/>
      <c r="I91" s="30"/>
      <c r="J91" s="30"/>
      <c r="K91" s="30"/>
      <c r="L91" s="30"/>
      <c r="M91" s="27">
        <f t="shared" si="13"/>
        <v>0</v>
      </c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"/>
    </row>
    <row r="92" spans="1:27" s="31" customFormat="1" hidden="1" x14ac:dyDescent="0.2">
      <c r="A92" s="29"/>
      <c r="B92" s="2"/>
      <c r="C92" s="30"/>
      <c r="D92" s="30"/>
      <c r="E92" s="30"/>
      <c r="F92" s="26">
        <f t="shared" si="12"/>
        <v>0</v>
      </c>
      <c r="G92" s="30"/>
      <c r="H92" s="30"/>
      <c r="I92" s="30"/>
      <c r="J92" s="30"/>
      <c r="K92" s="30"/>
      <c r="L92" s="30"/>
      <c r="M92" s="27">
        <f t="shared" si="13"/>
        <v>0</v>
      </c>
      <c r="N92" s="43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"/>
    </row>
    <row r="93" spans="1:27" s="31" customFormat="1" hidden="1" x14ac:dyDescent="0.2">
      <c r="A93" s="29"/>
      <c r="B93" s="2"/>
      <c r="C93" s="30"/>
      <c r="D93" s="30"/>
      <c r="E93" s="30"/>
      <c r="F93" s="26">
        <f t="shared" si="12"/>
        <v>0</v>
      </c>
      <c r="G93" s="30"/>
      <c r="H93" s="30"/>
      <c r="I93" s="30"/>
      <c r="J93" s="30"/>
      <c r="K93" s="30"/>
      <c r="L93" s="30"/>
      <c r="M93" s="27">
        <f t="shared" si="13"/>
        <v>0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"/>
    </row>
    <row r="94" spans="1:27" ht="8.4" hidden="1" customHeight="1" x14ac:dyDescent="0.2">
      <c r="F94" s="26"/>
      <c r="G94" s="3" t="s">
        <v>26</v>
      </c>
      <c r="M94" s="27"/>
    </row>
    <row r="95" spans="1:27" s="38" customFormat="1" hidden="1" x14ac:dyDescent="0.2">
      <c r="A95" s="32" t="s">
        <v>97</v>
      </c>
      <c r="B95" s="33" t="s">
        <v>85</v>
      </c>
      <c r="C95" s="34"/>
      <c r="D95" s="34"/>
      <c r="E95" s="34"/>
      <c r="F95" s="35">
        <f>SUM(F78:F94)</f>
        <v>0</v>
      </c>
      <c r="G95" s="34">
        <f>SUM(G78:G94)</f>
        <v>0</v>
      </c>
      <c r="H95" s="34">
        <f>SUM(H78:H94)</f>
        <v>0</v>
      </c>
      <c r="I95" s="34"/>
      <c r="J95" s="34">
        <f>SUM(J78:J94)</f>
        <v>0</v>
      </c>
      <c r="K95" s="34">
        <f>SUM(K78:K94)</f>
        <v>0</v>
      </c>
      <c r="L95" s="34">
        <f>SUM(L78:L94)</f>
        <v>0</v>
      </c>
      <c r="M95" s="36">
        <f>SUM(M78:M94)</f>
        <v>0</v>
      </c>
      <c r="N95" s="34">
        <f>SUM(N78:N94)</f>
        <v>0</v>
      </c>
      <c r="O95" s="34"/>
      <c r="P95" s="34">
        <f t="shared" ref="P95:Y95" si="14">SUM(P78:P94)</f>
        <v>0</v>
      </c>
      <c r="Q95" s="34">
        <f t="shared" si="14"/>
        <v>0</v>
      </c>
      <c r="R95" s="34">
        <f t="shared" si="14"/>
        <v>0</v>
      </c>
      <c r="S95" s="34">
        <f t="shared" si="14"/>
        <v>0</v>
      </c>
      <c r="T95" s="34">
        <f t="shared" si="14"/>
        <v>0</v>
      </c>
      <c r="U95" s="34">
        <f t="shared" si="14"/>
        <v>0</v>
      </c>
      <c r="V95" s="34">
        <f t="shared" si="14"/>
        <v>0</v>
      </c>
      <c r="W95" s="34">
        <f t="shared" si="14"/>
        <v>0</v>
      </c>
      <c r="X95" s="34">
        <f t="shared" si="14"/>
        <v>0</v>
      </c>
      <c r="Y95" s="34">
        <f t="shared" si="14"/>
        <v>0</v>
      </c>
      <c r="Z95" s="37"/>
      <c r="AA95" s="3"/>
    </row>
    <row r="96" spans="1:27" s="38" customFormat="1" hidden="1" x14ac:dyDescent="0.2">
      <c r="A96" s="44"/>
      <c r="C96" s="37"/>
      <c r="D96" s="37"/>
      <c r="E96" s="37"/>
      <c r="F96" s="45"/>
      <c r="G96" s="37"/>
      <c r="H96" s="37"/>
      <c r="I96" s="37"/>
      <c r="J96" s="37"/>
      <c r="K96" s="37"/>
      <c r="L96" s="37"/>
      <c r="M96" s="46">
        <f>SUM(N95:Y95)-M95</f>
        <v>0</v>
      </c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"/>
    </row>
    <row r="97" spans="1:27" s="31" customFormat="1" x14ac:dyDescent="0.2">
      <c r="A97" s="29"/>
      <c r="C97" s="30"/>
      <c r="D97" s="30"/>
      <c r="E97" s="30"/>
      <c r="F97" s="47"/>
      <c r="G97" s="30" t="s">
        <v>26</v>
      </c>
      <c r="H97" s="30"/>
      <c r="I97" s="30"/>
      <c r="J97" s="30"/>
      <c r="K97" s="30"/>
      <c r="L97" s="30"/>
      <c r="M97" s="46" t="s">
        <v>26</v>
      </c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"/>
    </row>
    <row r="98" spans="1:27" s="38" customFormat="1" ht="10.8" thickBot="1" x14ac:dyDescent="0.25">
      <c r="A98" s="32" t="s">
        <v>110</v>
      </c>
      <c r="B98" s="33"/>
      <c r="C98" s="34"/>
      <c r="D98" s="48">
        <f>SUM(D6:D97)</f>
        <v>24257.97</v>
      </c>
      <c r="E98" s="37"/>
      <c r="F98" s="49">
        <f>SUM(F31,F50,F77,F95)</f>
        <v>6965.53</v>
      </c>
      <c r="G98" s="48">
        <f>SUM(G31,G50,G77,G95)</f>
        <v>4439.8999999999996</v>
      </c>
      <c r="H98" s="48">
        <f>SUM(H31,H50,H77,H95)</f>
        <v>423.03</v>
      </c>
      <c r="I98" s="48"/>
      <c r="J98" s="48">
        <f>SUM(J31,J50,J77,J95)</f>
        <v>92.4</v>
      </c>
      <c r="K98" s="48">
        <f>SUM(K31,K50,K77,K95)</f>
        <v>840.45</v>
      </c>
      <c r="L98" s="48">
        <f>SUM(L31,L50,L77,L95)</f>
        <v>1169.75</v>
      </c>
      <c r="M98" s="50">
        <f>SUM(M31,M50,M77,M95)</f>
        <v>-687.29</v>
      </c>
      <c r="N98" s="48">
        <f>SUM(N31,N50,N77,N95)</f>
        <v>-365.36</v>
      </c>
      <c r="O98" s="48"/>
      <c r="P98" s="48">
        <f t="shared" ref="P98:Y98" si="15">SUM(P31,P50,P77,P95)</f>
        <v>0</v>
      </c>
      <c r="Q98" s="48">
        <f t="shared" si="15"/>
        <v>0</v>
      </c>
      <c r="R98" s="48">
        <f t="shared" si="15"/>
        <v>-47.67</v>
      </c>
      <c r="S98" s="48">
        <f t="shared" si="15"/>
        <v>0</v>
      </c>
      <c r="T98" s="48">
        <f t="shared" si="15"/>
        <v>-240</v>
      </c>
      <c r="U98" s="48">
        <f t="shared" si="15"/>
        <v>0</v>
      </c>
      <c r="V98" s="48">
        <f t="shared" si="15"/>
        <v>-20</v>
      </c>
      <c r="W98" s="48">
        <f t="shared" si="15"/>
        <v>0</v>
      </c>
      <c r="X98" s="48">
        <f t="shared" si="15"/>
        <v>0</v>
      </c>
      <c r="Y98" s="48">
        <f t="shared" si="15"/>
        <v>-34.26</v>
      </c>
      <c r="Z98" s="37"/>
      <c r="AA98" s="3"/>
    </row>
    <row r="99" spans="1:27" s="38" customFormat="1" ht="10.8" thickTop="1" x14ac:dyDescent="0.2">
      <c r="A99" s="44"/>
      <c r="C99" s="37"/>
      <c r="D99" s="37"/>
      <c r="E99" s="37"/>
      <c r="F99" s="45"/>
      <c r="G99" s="37"/>
      <c r="H99" s="37"/>
      <c r="I99" s="37"/>
      <c r="J99" s="37"/>
      <c r="K99" s="37"/>
      <c r="L99" s="37"/>
      <c r="M99" s="51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"/>
    </row>
    <row r="100" spans="1:27" s="38" customFormat="1" hidden="1" x14ac:dyDescent="0.2">
      <c r="A100" s="44" t="s">
        <v>99</v>
      </c>
      <c r="C100" s="37"/>
      <c r="D100" s="37"/>
      <c r="E100" s="37"/>
      <c r="F100" s="45"/>
      <c r="G100" s="37"/>
      <c r="H100" s="37"/>
      <c r="I100" s="37"/>
      <c r="J100" s="37"/>
      <c r="K100" s="37"/>
      <c r="L100" s="37"/>
      <c r="M100" s="51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"/>
    </row>
    <row r="101" spans="1:27" s="38" customFormat="1" hidden="1" x14ac:dyDescent="0.2">
      <c r="A101" s="44"/>
      <c r="C101" s="37"/>
      <c r="D101" s="37"/>
      <c r="E101" s="37"/>
      <c r="F101" s="45"/>
      <c r="G101" s="37"/>
      <c r="H101" s="37"/>
      <c r="I101" s="37"/>
      <c r="J101" s="37"/>
      <c r="K101" s="37"/>
      <c r="L101" s="37"/>
      <c r="M101" s="51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"/>
    </row>
    <row r="102" spans="1:27" s="31" customFormat="1" hidden="1" x14ac:dyDescent="0.2">
      <c r="A102" s="29">
        <v>44561</v>
      </c>
      <c r="B102" s="2" t="s">
        <v>100</v>
      </c>
      <c r="C102" s="30"/>
      <c r="D102" s="30"/>
      <c r="E102" s="30"/>
      <c r="F102" s="26">
        <v>0</v>
      </c>
      <c r="G102" s="30"/>
      <c r="H102" s="52"/>
      <c r="J102" s="30"/>
      <c r="K102" s="30"/>
      <c r="L102" s="30"/>
      <c r="M102" s="27">
        <f>SUM(N102:Z102)</f>
        <v>0</v>
      </c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"/>
    </row>
    <row r="103" spans="1:27" s="31" customFormat="1" hidden="1" x14ac:dyDescent="0.2">
      <c r="A103" s="29">
        <v>44561</v>
      </c>
      <c r="B103" s="2" t="s">
        <v>102</v>
      </c>
      <c r="C103" s="30"/>
      <c r="D103" s="30"/>
      <c r="E103" s="30"/>
      <c r="F103" s="26">
        <f>SUM(G103:L103)</f>
        <v>0</v>
      </c>
      <c r="G103" s="30"/>
      <c r="H103" s="52"/>
      <c r="J103" s="30"/>
      <c r="K103" s="30"/>
      <c r="L103" s="30"/>
      <c r="M103" s="27">
        <f>SUM(N103:Z103)</f>
        <v>0</v>
      </c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"/>
    </row>
    <row r="104" spans="1:27" s="31" customFormat="1" hidden="1" x14ac:dyDescent="0.2">
      <c r="A104" s="29">
        <v>44561</v>
      </c>
      <c r="B104" s="2" t="s">
        <v>103</v>
      </c>
      <c r="C104" s="30"/>
      <c r="D104" s="30"/>
      <c r="E104" s="30"/>
      <c r="F104" s="26">
        <f t="shared" ref="F104" si="16">SUM(G104:L104)</f>
        <v>0</v>
      </c>
      <c r="G104" s="30"/>
      <c r="H104" s="30"/>
      <c r="I104" s="30"/>
      <c r="J104" s="30"/>
      <c r="K104" s="30"/>
      <c r="L104" s="30"/>
      <c r="M104" s="27">
        <f>SUM(N104:Z104)</f>
        <v>0</v>
      </c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"/>
    </row>
    <row r="105" spans="1:27" s="38" customFormat="1" x14ac:dyDescent="0.2">
      <c r="A105" s="44"/>
      <c r="C105" s="37"/>
      <c r="D105" s="37"/>
      <c r="E105" s="37"/>
      <c r="F105" s="45"/>
      <c r="G105" s="37"/>
      <c r="H105" s="37"/>
      <c r="I105" s="37"/>
      <c r="J105" s="37"/>
      <c r="K105" s="37"/>
      <c r="L105" s="37"/>
      <c r="M105" s="51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"/>
    </row>
    <row r="106" spans="1:27" s="38" customFormat="1" ht="10.8" thickBot="1" x14ac:dyDescent="0.25">
      <c r="A106" s="32" t="s">
        <v>114</v>
      </c>
      <c r="B106" s="33"/>
      <c r="C106" s="34"/>
      <c r="D106" s="48">
        <f>SUM(D98:D105)</f>
        <v>24257.97</v>
      </c>
      <c r="E106" s="37"/>
      <c r="F106" s="49">
        <f>SUM(F98:F105)</f>
        <v>6965.53</v>
      </c>
      <c r="G106" s="49">
        <f t="shared" ref="G106:L106" si="17">SUM(G98:G105)</f>
        <v>4439.8999999999996</v>
      </c>
      <c r="H106" s="49">
        <f t="shared" si="17"/>
        <v>423.03</v>
      </c>
      <c r="I106" s="49">
        <f t="shared" si="17"/>
        <v>0</v>
      </c>
      <c r="J106" s="49">
        <f t="shared" si="17"/>
        <v>92.4</v>
      </c>
      <c r="K106" s="49">
        <f t="shared" si="17"/>
        <v>840.45</v>
      </c>
      <c r="L106" s="49">
        <f t="shared" si="17"/>
        <v>1169.75</v>
      </c>
      <c r="M106" s="50">
        <f>SUM(M98:M105)</f>
        <v>-687.29</v>
      </c>
      <c r="N106" s="48">
        <f>SUM(N98:N105)</f>
        <v>-365.36</v>
      </c>
      <c r="O106" s="48"/>
      <c r="P106" s="48">
        <f t="shared" ref="P106:Y106" si="18">SUM(P98:P105)</f>
        <v>0</v>
      </c>
      <c r="Q106" s="48">
        <f t="shared" si="18"/>
        <v>0</v>
      </c>
      <c r="R106" s="48">
        <f t="shared" si="18"/>
        <v>-47.67</v>
      </c>
      <c r="S106" s="48">
        <f t="shared" si="18"/>
        <v>0</v>
      </c>
      <c r="T106" s="48">
        <f t="shared" si="18"/>
        <v>-240</v>
      </c>
      <c r="U106" s="48">
        <f t="shared" si="18"/>
        <v>0</v>
      </c>
      <c r="V106" s="48">
        <f t="shared" si="18"/>
        <v>-20</v>
      </c>
      <c r="W106" s="48">
        <f t="shared" si="18"/>
        <v>0</v>
      </c>
      <c r="X106" s="48">
        <f t="shared" si="18"/>
        <v>0</v>
      </c>
      <c r="Y106" s="48">
        <f t="shared" si="18"/>
        <v>-34.26</v>
      </c>
      <c r="Z106" s="37"/>
      <c r="AA106" s="3"/>
    </row>
    <row r="107" spans="1:27" s="31" customFormat="1" ht="12.6" customHeight="1" thickTop="1" x14ac:dyDescent="0.2">
      <c r="A107" s="29"/>
      <c r="C107" s="30"/>
      <c r="D107" s="30" t="s">
        <v>26</v>
      </c>
      <c r="E107" s="30"/>
      <c r="F107" s="37">
        <f>SUM(G98:L98)-F98</f>
        <v>0</v>
      </c>
      <c r="G107" s="30"/>
      <c r="H107" s="30" t="s">
        <v>26</v>
      </c>
      <c r="I107" s="30"/>
      <c r="J107" s="30"/>
      <c r="K107" s="30"/>
      <c r="L107" s="30"/>
      <c r="M107" s="30">
        <f>SUM(N98:Y98)-M98</f>
        <v>-20</v>
      </c>
      <c r="N107" s="30"/>
      <c r="O107" s="30"/>
      <c r="P107" s="30"/>
      <c r="Q107" s="30"/>
      <c r="R107" s="30"/>
      <c r="S107" s="30"/>
      <c r="T107" s="30"/>
      <c r="U107" s="30"/>
      <c r="V107" s="30"/>
      <c r="W107" s="53" t="s">
        <v>26</v>
      </c>
      <c r="X107" s="53"/>
      <c r="Y107" s="53"/>
      <c r="Z107" s="30"/>
    </row>
    <row r="108" spans="1:27" s="31" customFormat="1" x14ac:dyDescent="0.2">
      <c r="A108" s="54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53"/>
      <c r="X108" s="53"/>
      <c r="Y108" s="53"/>
      <c r="Z108" s="30"/>
    </row>
    <row r="109" spans="1:27" s="55" customFormat="1" ht="10.8" thickBot="1" x14ac:dyDescent="0.25">
      <c r="A109" s="54" t="s">
        <v>105</v>
      </c>
      <c r="C109" s="56" t="s">
        <v>26</v>
      </c>
      <c r="D109" s="48">
        <f>SUM(F105,M105)</f>
        <v>0</v>
      </c>
      <c r="E109" s="53"/>
      <c r="F109" s="37"/>
      <c r="G109" s="57" t="s">
        <v>106</v>
      </c>
      <c r="H109" s="58">
        <f>SUM(H6,H31,H50,H77,H95,H102:H103)</f>
        <v>640.18999999999994</v>
      </c>
      <c r="I109" s="58"/>
      <c r="J109" s="59"/>
      <c r="K109" s="60"/>
      <c r="L109" s="60"/>
      <c r="M109" s="60"/>
      <c r="N109" s="61">
        <f>SUM(H6,H31,H50,H77,H95)</f>
        <v>640.18999999999994</v>
      </c>
      <c r="O109" s="62"/>
      <c r="P109" s="53"/>
      <c r="Q109" s="53"/>
      <c r="R109" s="53"/>
      <c r="S109" s="53"/>
      <c r="T109" s="53"/>
      <c r="U109" s="53"/>
      <c r="V109" s="53"/>
      <c r="Y109" s="56"/>
      <c r="Z109" s="53"/>
    </row>
    <row r="110" spans="1:27" ht="11.4" thickTop="1" thickBot="1" x14ac:dyDescent="0.25">
      <c r="D110" s="63" t="s">
        <v>26</v>
      </c>
      <c r="K110" s="42"/>
      <c r="L110" s="42"/>
      <c r="M110" s="42"/>
      <c r="N110" s="76">
        <f>SUM(H109+N106)</f>
        <v>274.82999999999993</v>
      </c>
      <c r="O110" s="77"/>
      <c r="P110" s="77" t="s">
        <v>107</v>
      </c>
    </row>
    <row r="111" spans="1:27" s="55" customFormat="1" ht="10.8" thickTop="1" x14ac:dyDescent="0.2">
      <c r="A111" s="1"/>
      <c r="B111" s="1"/>
      <c r="C111" s="1"/>
      <c r="D111" s="1"/>
      <c r="E111" s="1"/>
      <c r="F111" s="56"/>
      <c r="G111" s="3"/>
      <c r="H111" s="3"/>
      <c r="I111" s="3"/>
      <c r="J111" s="3"/>
      <c r="K111" s="3"/>
      <c r="L111" s="3"/>
      <c r="M111" s="3"/>
      <c r="O111" s="42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7" s="31" customFormat="1" ht="12.6" customHeight="1" thickBot="1" x14ac:dyDescent="0.25">
      <c r="A112" s="29"/>
      <c r="C112" s="30"/>
      <c r="D112" s="30"/>
      <c r="E112" s="30"/>
      <c r="F112" s="37"/>
      <c r="G112" s="65" t="s">
        <v>108</v>
      </c>
      <c r="H112" s="66"/>
      <c r="I112" s="67"/>
      <c r="J112" s="68">
        <f>SUM(J98,J6)</f>
        <v>1178.3600000000001</v>
      </c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53"/>
      <c r="X112" s="53"/>
      <c r="Y112" s="53"/>
      <c r="Z112" s="30"/>
    </row>
    <row r="113" spans="11:13" ht="10.8" thickTop="1" x14ac:dyDescent="0.2">
      <c r="K113" s="56"/>
      <c r="L113" s="56"/>
      <c r="M113" s="56"/>
    </row>
  </sheetData>
  <mergeCells count="3">
    <mergeCell ref="F3:F4"/>
    <mergeCell ref="M3:M4"/>
    <mergeCell ref="N3:Q3"/>
  </mergeCells>
  <printOptions headings="1" gridLines="1"/>
  <pageMargins left="0.5" right="0.25" top="0.5" bottom="0.5" header="0.3" footer="0.3"/>
  <pageSetup paperSize="5" scale="8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653AF-BDAB-4128-BAF9-E1799CB6B0D9}">
  <dimension ref="A1:AA109"/>
  <sheetViews>
    <sheetView topLeftCell="A4" zoomScale="110" zoomScaleNormal="110" workbookViewId="0">
      <selection activeCell="C93" sqref="C93"/>
    </sheetView>
  </sheetViews>
  <sheetFormatPr defaultColWidth="8.88671875" defaultRowHeight="10.199999999999999" x14ac:dyDescent="0.2"/>
  <cols>
    <col min="1" max="1" width="9.109375" style="1" customWidth="1"/>
    <col min="2" max="2" width="34.109375" style="2" customWidth="1"/>
    <col min="3" max="3" width="8" style="3" bestFit="1" customWidth="1"/>
    <col min="4" max="4" width="13.88671875" style="3" bestFit="1" customWidth="1"/>
    <col min="5" max="5" width="1.6640625" style="3" customWidth="1"/>
    <col min="6" max="7" width="9" style="3" bestFit="1" customWidth="1"/>
    <col min="8" max="8" width="8.109375" style="3" bestFit="1" customWidth="1"/>
    <col min="9" max="9" width="2.33203125" style="3" customWidth="1"/>
    <col min="10" max="10" width="8.109375" style="3" bestFit="1" customWidth="1"/>
    <col min="11" max="12" width="9" style="3" bestFit="1" customWidth="1"/>
    <col min="13" max="13" width="9.5546875" style="3" bestFit="1" customWidth="1"/>
    <col min="14" max="14" width="8.88671875" style="3" customWidth="1"/>
    <col min="15" max="15" width="2.109375" style="3" customWidth="1"/>
    <col min="16" max="16" width="9.5546875" style="3" bestFit="1" customWidth="1"/>
    <col min="17" max="18" width="7.44140625" style="3" bestFit="1" customWidth="1"/>
    <col min="19" max="19" width="7.5546875" style="3" bestFit="1" customWidth="1"/>
    <col min="20" max="20" width="7.6640625" style="3" bestFit="1" customWidth="1"/>
    <col min="21" max="21" width="8.6640625" style="3" bestFit="1" customWidth="1"/>
    <col min="22" max="22" width="8" style="3" bestFit="1" customWidth="1"/>
    <col min="23" max="23" width="8.6640625" style="3" bestFit="1" customWidth="1"/>
    <col min="24" max="25" width="7.44140625" style="3" bestFit="1" customWidth="1"/>
    <col min="26" max="26" width="1.6640625" style="3" customWidth="1"/>
    <col min="27" max="27" width="7.109375" style="2" customWidth="1"/>
    <col min="28" max="16384" width="8.88671875" style="2"/>
  </cols>
  <sheetData>
    <row r="1" spans="1:27" ht="12.6" x14ac:dyDescent="0.2">
      <c r="A1" s="1" t="s">
        <v>0</v>
      </c>
      <c r="D1" s="75"/>
    </row>
    <row r="2" spans="1:27" x14ac:dyDescent="0.2">
      <c r="A2" s="1" t="s">
        <v>1</v>
      </c>
    </row>
    <row r="3" spans="1:27" ht="14.4" customHeight="1" x14ac:dyDescent="0.2">
      <c r="A3" s="4">
        <v>2021</v>
      </c>
      <c r="D3" s="5"/>
      <c r="F3" s="116" t="s">
        <v>2</v>
      </c>
      <c r="G3" s="6" t="s">
        <v>3</v>
      </c>
      <c r="H3" s="6"/>
      <c r="I3" s="6"/>
      <c r="J3" s="6"/>
      <c r="K3" s="6"/>
      <c r="L3" s="6"/>
      <c r="M3" s="118" t="s">
        <v>4</v>
      </c>
      <c r="N3" s="120" t="s">
        <v>5</v>
      </c>
      <c r="O3" s="120"/>
      <c r="P3" s="120"/>
      <c r="Q3" s="120"/>
      <c r="R3" s="7"/>
      <c r="S3" s="7"/>
      <c r="T3" s="7"/>
      <c r="U3" s="7"/>
      <c r="V3" s="7"/>
      <c r="W3" s="7"/>
      <c r="X3" s="7"/>
      <c r="Y3" s="8"/>
    </row>
    <row r="4" spans="1:27" ht="41.4" thickBot="1" x14ac:dyDescent="0.25">
      <c r="A4" s="9" t="s">
        <v>6</v>
      </c>
      <c r="B4" s="10" t="s">
        <v>7</v>
      </c>
      <c r="C4" s="11"/>
      <c r="D4" s="12" t="s">
        <v>8</v>
      </c>
      <c r="E4" s="13"/>
      <c r="F4" s="117"/>
      <c r="G4" s="14" t="s">
        <v>9</v>
      </c>
      <c r="H4" s="15" t="s">
        <v>10</v>
      </c>
      <c r="I4" s="15"/>
      <c r="J4" s="15" t="s">
        <v>11</v>
      </c>
      <c r="K4" s="14" t="s">
        <v>12</v>
      </c>
      <c r="L4" s="14" t="s">
        <v>13</v>
      </c>
      <c r="M4" s="119"/>
      <c r="N4" s="16" t="s">
        <v>14</v>
      </c>
      <c r="O4" s="16"/>
      <c r="P4" s="16" t="s">
        <v>15</v>
      </c>
      <c r="Q4" s="16" t="s">
        <v>16</v>
      </c>
      <c r="R4" s="16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6" t="s">
        <v>22</v>
      </c>
      <c r="X4" s="16" t="s">
        <v>23</v>
      </c>
      <c r="Y4" s="16" t="s">
        <v>24</v>
      </c>
      <c r="AA4" s="3"/>
    </row>
    <row r="5" spans="1:27" ht="14.4" customHeight="1" x14ac:dyDescent="0.2">
      <c r="E5" s="17"/>
      <c r="F5" s="18"/>
      <c r="G5" s="17"/>
      <c r="H5" s="17"/>
      <c r="I5" s="17"/>
      <c r="J5" s="17"/>
      <c r="K5" s="17"/>
      <c r="L5" s="17"/>
      <c r="M5" s="19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AA5" s="3"/>
    </row>
    <row r="6" spans="1:27" s="21" customFormat="1" x14ac:dyDescent="0.2">
      <c r="A6" s="20">
        <v>44200</v>
      </c>
      <c r="B6" s="21" t="s">
        <v>25</v>
      </c>
      <c r="C6" s="22"/>
      <c r="D6" s="22">
        <v>17999.73</v>
      </c>
      <c r="E6" s="22"/>
      <c r="F6" s="23"/>
      <c r="G6" s="22">
        <f>17999.73-217.16-1085.96</f>
        <v>16696.61</v>
      </c>
      <c r="H6" s="22">
        <v>217.16</v>
      </c>
      <c r="I6" s="22"/>
      <c r="J6" s="22">
        <v>1085.96</v>
      </c>
      <c r="K6" s="22"/>
      <c r="L6" s="22"/>
      <c r="M6" s="24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5"/>
      <c r="AA6" s="25"/>
    </row>
    <row r="7" spans="1:27" ht="8.4" customHeight="1" x14ac:dyDescent="0.2">
      <c r="F7" s="26"/>
      <c r="G7" s="3" t="s">
        <v>26</v>
      </c>
      <c r="M7" s="27"/>
    </row>
    <row r="8" spans="1:27" x14ac:dyDescent="0.2">
      <c r="A8" s="28">
        <v>44207</v>
      </c>
      <c r="B8" s="2" t="s">
        <v>109</v>
      </c>
      <c r="D8" s="3">
        <v>-240</v>
      </c>
      <c r="F8" s="26">
        <f>SUM(G8:L8)</f>
        <v>0</v>
      </c>
      <c r="M8" s="27">
        <f t="shared" ref="M8:M25" si="0">SUM(N8:Z8)</f>
        <v>-240</v>
      </c>
      <c r="T8" s="3">
        <v>-240</v>
      </c>
      <c r="Z8" s="2"/>
      <c r="AA8" s="3">
        <f t="shared" ref="AA8:AA17" si="1">SUM($F8,$M8)-$D8</f>
        <v>0</v>
      </c>
    </row>
    <row r="9" spans="1:27" x14ac:dyDescent="0.2">
      <c r="A9" s="28">
        <v>44215</v>
      </c>
      <c r="B9" s="2" t="s">
        <v>111</v>
      </c>
      <c r="D9" s="3">
        <v>-217.16</v>
      </c>
      <c r="F9" s="26">
        <f t="shared" ref="F9:F25" si="2">SUM(G9:L9)</f>
        <v>0</v>
      </c>
      <c r="M9" s="27">
        <f t="shared" si="0"/>
        <v>-217.16</v>
      </c>
      <c r="N9" s="3">
        <v>-217.16</v>
      </c>
      <c r="Z9" s="2"/>
      <c r="AA9" s="3">
        <f t="shared" si="1"/>
        <v>0</v>
      </c>
    </row>
    <row r="10" spans="1:27" x14ac:dyDescent="0.2">
      <c r="A10" s="28">
        <v>44215</v>
      </c>
      <c r="B10" s="2" t="s">
        <v>112</v>
      </c>
      <c r="D10" s="3">
        <v>100</v>
      </c>
      <c r="F10" s="26">
        <f t="shared" si="2"/>
        <v>100</v>
      </c>
      <c r="G10" s="3">
        <v>100</v>
      </c>
      <c r="K10" s="3">
        <v>0</v>
      </c>
      <c r="M10" s="27">
        <f t="shared" si="0"/>
        <v>0</v>
      </c>
      <c r="Z10" s="2"/>
      <c r="AA10" s="3">
        <f t="shared" si="1"/>
        <v>0</v>
      </c>
    </row>
    <row r="11" spans="1:27" x14ac:dyDescent="0.2">
      <c r="A11" s="28">
        <v>44215</v>
      </c>
      <c r="B11" s="2" t="s">
        <v>113</v>
      </c>
      <c r="D11" s="3">
        <v>165.06</v>
      </c>
      <c r="F11" s="26">
        <f t="shared" si="2"/>
        <v>165.06</v>
      </c>
      <c r="G11" s="3">
        <v>165.06</v>
      </c>
      <c r="K11" s="3">
        <v>0</v>
      </c>
      <c r="M11" s="27">
        <f t="shared" si="0"/>
        <v>0</v>
      </c>
      <c r="Z11" s="2"/>
      <c r="AA11" s="3">
        <f t="shared" si="1"/>
        <v>0</v>
      </c>
    </row>
    <row r="12" spans="1:27" x14ac:dyDescent="0.2">
      <c r="A12" s="28">
        <v>44228</v>
      </c>
      <c r="B12" s="2" t="s">
        <v>115</v>
      </c>
      <c r="C12" s="3">
        <v>894.64</v>
      </c>
      <c r="F12" s="26">
        <f t="shared" si="2"/>
        <v>894.64</v>
      </c>
      <c r="G12" s="3">
        <v>826.34</v>
      </c>
      <c r="H12" s="3">
        <v>28.8</v>
      </c>
      <c r="I12" s="3" t="s">
        <v>83</v>
      </c>
      <c r="J12" s="3">
        <v>9.6</v>
      </c>
      <c r="L12" s="3">
        <v>29.9</v>
      </c>
      <c r="M12" s="27">
        <f t="shared" si="0"/>
        <v>0</v>
      </c>
      <c r="R12" s="3">
        <v>0</v>
      </c>
      <c r="Y12" s="3">
        <v>0</v>
      </c>
      <c r="Z12" s="2"/>
      <c r="AA12" s="3"/>
    </row>
    <row r="13" spans="1:27" x14ac:dyDescent="0.2">
      <c r="A13" s="28">
        <v>44228</v>
      </c>
      <c r="B13" s="2" t="s">
        <v>116</v>
      </c>
      <c r="C13" s="3">
        <v>-19.940000000000001</v>
      </c>
      <c r="F13" s="26">
        <f t="shared" si="2"/>
        <v>0</v>
      </c>
      <c r="M13" s="27">
        <f t="shared" si="0"/>
        <v>-19.940000000000001</v>
      </c>
      <c r="Y13" s="3">
        <v>-19.940000000000001</v>
      </c>
      <c r="Z13" s="2"/>
      <c r="AA13" s="3"/>
    </row>
    <row r="14" spans="1:27" x14ac:dyDescent="0.2">
      <c r="A14" s="28">
        <v>44228</v>
      </c>
      <c r="B14" s="2" t="s">
        <v>117</v>
      </c>
      <c r="C14" s="3">
        <v>-14.99</v>
      </c>
      <c r="F14" s="26">
        <f t="shared" si="2"/>
        <v>0</v>
      </c>
      <c r="M14" s="27">
        <f t="shared" si="0"/>
        <v>-14.99</v>
      </c>
      <c r="R14" s="3">
        <v>-14.99</v>
      </c>
      <c r="Z14" s="2"/>
      <c r="AA14" s="3">
        <f>SUM(F12,M13:M14:M15)-D15</f>
        <v>0</v>
      </c>
    </row>
    <row r="15" spans="1:27" x14ac:dyDescent="0.2">
      <c r="A15" s="28"/>
      <c r="B15" s="2" t="s">
        <v>120</v>
      </c>
      <c r="C15" s="3">
        <v>-8.6</v>
      </c>
      <c r="D15" s="3">
        <f>SUM(C12:C16)</f>
        <v>851.1099999999999</v>
      </c>
      <c r="F15" s="26"/>
      <c r="M15" s="27">
        <v>-8.6</v>
      </c>
      <c r="Y15" s="3">
        <v>-8.6</v>
      </c>
      <c r="Z15" s="2"/>
      <c r="AA15" s="3"/>
    </row>
    <row r="16" spans="1:27" x14ac:dyDescent="0.2">
      <c r="A16" s="28">
        <v>44228</v>
      </c>
      <c r="B16" s="2" t="s">
        <v>118</v>
      </c>
      <c r="D16" s="3">
        <v>2795.5</v>
      </c>
      <c r="F16" s="26">
        <f t="shared" si="2"/>
        <v>2795.5</v>
      </c>
      <c r="G16" s="3">
        <v>2165.4</v>
      </c>
      <c r="H16" s="3">
        <v>119.4</v>
      </c>
      <c r="I16" s="3" t="s">
        <v>83</v>
      </c>
      <c r="J16" s="3">
        <v>44.6</v>
      </c>
      <c r="L16" s="3">
        <v>466.1</v>
      </c>
      <c r="M16" s="27">
        <f t="shared" si="0"/>
        <v>0</v>
      </c>
      <c r="Z16" s="2"/>
      <c r="AA16" s="3">
        <f t="shared" si="1"/>
        <v>0</v>
      </c>
    </row>
    <row r="17" spans="1:27" x14ac:dyDescent="0.2">
      <c r="A17" s="28">
        <v>44235</v>
      </c>
      <c r="B17" s="2" t="s">
        <v>119</v>
      </c>
      <c r="D17" s="3">
        <v>280</v>
      </c>
      <c r="F17" s="26">
        <f t="shared" si="2"/>
        <v>280</v>
      </c>
      <c r="G17" s="3">
        <v>280</v>
      </c>
      <c r="M17" s="27">
        <f t="shared" si="0"/>
        <v>0</v>
      </c>
      <c r="Z17" s="2"/>
      <c r="AA17" s="3">
        <f t="shared" si="1"/>
        <v>0</v>
      </c>
    </row>
    <row r="18" spans="1:27" x14ac:dyDescent="0.2">
      <c r="A18" s="28">
        <v>44240</v>
      </c>
      <c r="B18" s="2" t="s">
        <v>111</v>
      </c>
      <c r="D18" s="3">
        <v>-148.19999999999999</v>
      </c>
      <c r="F18" s="26">
        <f t="shared" si="2"/>
        <v>0</v>
      </c>
      <c r="M18" s="27">
        <f t="shared" si="0"/>
        <v>-148.19999999999999</v>
      </c>
      <c r="N18" s="3">
        <v>-148.19999999999999</v>
      </c>
      <c r="O18" s="3" t="s">
        <v>83</v>
      </c>
      <c r="AA18" s="3">
        <f t="shared" ref="AA18:AA25" si="3">SUM($F18,$M18)-$D18</f>
        <v>0</v>
      </c>
    </row>
    <row r="19" spans="1:27" x14ac:dyDescent="0.2">
      <c r="A19" s="28">
        <v>44243</v>
      </c>
      <c r="B19" s="2" t="s">
        <v>121</v>
      </c>
      <c r="D19" s="3">
        <v>-20</v>
      </c>
      <c r="F19" s="26"/>
      <c r="M19" s="27"/>
      <c r="V19" s="3">
        <v>-20</v>
      </c>
      <c r="AA19" s="3"/>
    </row>
    <row r="20" spans="1:27" x14ac:dyDescent="0.2">
      <c r="A20" s="28"/>
      <c r="F20" s="26">
        <f t="shared" si="2"/>
        <v>0</v>
      </c>
      <c r="M20" s="27">
        <f t="shared" si="0"/>
        <v>0</v>
      </c>
      <c r="AA20" s="3">
        <f t="shared" si="3"/>
        <v>0</v>
      </c>
    </row>
    <row r="21" spans="1:27" s="31" customFormat="1" x14ac:dyDescent="0.2">
      <c r="A21" s="29"/>
      <c r="B21" s="2"/>
      <c r="C21" s="3"/>
      <c r="D21" s="30"/>
      <c r="E21" s="30"/>
      <c r="F21" s="26">
        <f t="shared" si="2"/>
        <v>0</v>
      </c>
      <c r="G21" s="30"/>
      <c r="H21" s="30"/>
      <c r="I21" s="30"/>
      <c r="J21" s="30"/>
      <c r="K21" s="30"/>
      <c r="L21" s="30"/>
      <c r="M21" s="27">
        <f t="shared" si="0"/>
        <v>0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">
        <f t="shared" si="3"/>
        <v>0</v>
      </c>
    </row>
    <row r="22" spans="1:27" s="31" customFormat="1" x14ac:dyDescent="0.2">
      <c r="A22" s="29"/>
      <c r="C22" s="30"/>
      <c r="D22" s="30"/>
      <c r="E22" s="30"/>
      <c r="F22" s="26">
        <f t="shared" si="2"/>
        <v>0</v>
      </c>
      <c r="G22" s="30"/>
      <c r="H22" s="30"/>
      <c r="I22" s="30"/>
      <c r="J22" s="30"/>
      <c r="K22" s="30"/>
      <c r="L22" s="30"/>
      <c r="M22" s="27">
        <f t="shared" si="0"/>
        <v>0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">
        <f t="shared" si="3"/>
        <v>0</v>
      </c>
    </row>
    <row r="23" spans="1:27" s="31" customFormat="1" x14ac:dyDescent="0.2">
      <c r="A23" s="29"/>
      <c r="C23" s="30"/>
      <c r="D23" s="30"/>
      <c r="E23" s="30"/>
      <c r="F23" s="26">
        <f t="shared" si="2"/>
        <v>0</v>
      </c>
      <c r="G23" s="30"/>
      <c r="H23" s="30"/>
      <c r="I23" s="30"/>
      <c r="J23" s="30"/>
      <c r="K23" s="30"/>
      <c r="L23" s="30"/>
      <c r="M23" s="27">
        <f t="shared" si="0"/>
        <v>0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">
        <f t="shared" si="3"/>
        <v>0</v>
      </c>
    </row>
    <row r="24" spans="1:27" s="31" customFormat="1" x14ac:dyDescent="0.2">
      <c r="A24" s="29"/>
      <c r="B24" s="2"/>
      <c r="C24" s="3"/>
      <c r="D24" s="30"/>
      <c r="E24" s="30"/>
      <c r="F24" s="26">
        <f t="shared" si="2"/>
        <v>0</v>
      </c>
      <c r="G24" s="30"/>
      <c r="H24" s="30"/>
      <c r="I24" s="30"/>
      <c r="J24" s="30"/>
      <c r="K24" s="30"/>
      <c r="L24" s="30"/>
      <c r="M24" s="27">
        <f t="shared" si="0"/>
        <v>0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">
        <f t="shared" si="3"/>
        <v>0</v>
      </c>
    </row>
    <row r="25" spans="1:27" s="31" customFormat="1" x14ac:dyDescent="0.2">
      <c r="A25" s="29"/>
      <c r="C25" s="30"/>
      <c r="D25" s="30"/>
      <c r="E25" s="30"/>
      <c r="F25" s="26">
        <f t="shared" si="2"/>
        <v>0</v>
      </c>
      <c r="G25" s="30"/>
      <c r="H25" s="30"/>
      <c r="I25" s="30"/>
      <c r="J25" s="30"/>
      <c r="K25" s="30"/>
      <c r="L25" s="30"/>
      <c r="M25" s="27">
        <f t="shared" si="0"/>
        <v>0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">
        <f t="shared" si="3"/>
        <v>0</v>
      </c>
    </row>
    <row r="26" spans="1:27" ht="8.4" customHeight="1" x14ac:dyDescent="0.2">
      <c r="F26" s="26"/>
      <c r="G26" s="3" t="s">
        <v>26</v>
      </c>
      <c r="M26" s="27"/>
    </row>
    <row r="27" spans="1:27" s="38" customFormat="1" x14ac:dyDescent="0.2">
      <c r="A27" s="32" t="s">
        <v>44</v>
      </c>
      <c r="B27" s="33" t="s">
        <v>45</v>
      </c>
      <c r="C27" s="34"/>
      <c r="D27" s="34"/>
      <c r="E27" s="34"/>
      <c r="F27" s="35">
        <f>SUM(F7:F26)</f>
        <v>4235.2</v>
      </c>
      <c r="G27" s="34">
        <f>SUM(G7:G26)</f>
        <v>3536.8</v>
      </c>
      <c r="H27" s="34">
        <f>SUM(H7:H26)</f>
        <v>148.20000000000002</v>
      </c>
      <c r="I27" s="34"/>
      <c r="J27" s="34">
        <f>SUM(J7:J26)</f>
        <v>54.2</v>
      </c>
      <c r="K27" s="34">
        <f>SUM(K7:K26)</f>
        <v>0</v>
      </c>
      <c r="L27" s="34">
        <f>SUM(L7:L26)</f>
        <v>496</v>
      </c>
      <c r="M27" s="36">
        <f>SUM(M7:M26)</f>
        <v>-648.89</v>
      </c>
      <c r="N27" s="34">
        <f>SUM(N7:N26)</f>
        <v>-365.36</v>
      </c>
      <c r="O27" s="34"/>
      <c r="P27" s="34">
        <f t="shared" ref="P27:Y27" si="4">SUM(P7:P26)</f>
        <v>0</v>
      </c>
      <c r="Q27" s="34">
        <f t="shared" si="4"/>
        <v>0</v>
      </c>
      <c r="R27" s="34">
        <f t="shared" si="4"/>
        <v>-14.99</v>
      </c>
      <c r="S27" s="34">
        <f t="shared" si="4"/>
        <v>0</v>
      </c>
      <c r="T27" s="34">
        <f t="shared" si="4"/>
        <v>-240</v>
      </c>
      <c r="U27" s="34">
        <f t="shared" si="4"/>
        <v>0</v>
      </c>
      <c r="V27" s="34">
        <f t="shared" si="4"/>
        <v>-20</v>
      </c>
      <c r="W27" s="34">
        <f t="shared" si="4"/>
        <v>0</v>
      </c>
      <c r="X27" s="34">
        <f t="shared" si="4"/>
        <v>0</v>
      </c>
      <c r="Y27" s="34">
        <f t="shared" si="4"/>
        <v>-28.54</v>
      </c>
      <c r="Z27" s="37"/>
      <c r="AA27" s="3"/>
    </row>
    <row r="28" spans="1:27" x14ac:dyDescent="0.2">
      <c r="F28" s="26"/>
      <c r="G28" s="3" t="s">
        <v>26</v>
      </c>
      <c r="M28" s="27"/>
    </row>
    <row r="29" spans="1:27" s="31" customFormat="1" hidden="1" x14ac:dyDescent="0.2">
      <c r="A29" s="29"/>
      <c r="C29" s="30"/>
      <c r="D29" s="30"/>
      <c r="E29" s="30"/>
      <c r="F29" s="26">
        <f t="shared" ref="F29:F44" si="5">SUM(G29:L29)</f>
        <v>0</v>
      </c>
      <c r="G29" s="30"/>
      <c r="H29" s="30"/>
      <c r="I29" s="30"/>
      <c r="J29" s="30"/>
      <c r="K29" s="30"/>
      <c r="L29" s="30"/>
      <c r="M29" s="27">
        <f t="shared" ref="M29:M44" si="6">SUM(N29:Z29)</f>
        <v>0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">
        <f t="shared" ref="AA29:AA35" si="7">SUM($F29,$M29)-$D29</f>
        <v>0</v>
      </c>
    </row>
    <row r="30" spans="1:27" s="31" customFormat="1" hidden="1" x14ac:dyDescent="0.2">
      <c r="A30" s="29"/>
      <c r="C30" s="30"/>
      <c r="D30" s="30"/>
      <c r="E30" s="30"/>
      <c r="F30" s="26">
        <f t="shared" si="5"/>
        <v>0</v>
      </c>
      <c r="G30" s="30"/>
      <c r="H30" s="30"/>
      <c r="I30" s="30"/>
      <c r="J30" s="30"/>
      <c r="K30" s="30"/>
      <c r="L30" s="30"/>
      <c r="M30" s="27">
        <f t="shared" si="6"/>
        <v>0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">
        <f t="shared" si="7"/>
        <v>0</v>
      </c>
    </row>
    <row r="31" spans="1:27" s="31" customFormat="1" hidden="1" x14ac:dyDescent="0.2">
      <c r="A31" s="29"/>
      <c r="C31" s="30"/>
      <c r="D31" s="30"/>
      <c r="E31" s="30"/>
      <c r="F31" s="26">
        <f t="shared" si="5"/>
        <v>0</v>
      </c>
      <c r="G31" s="30"/>
      <c r="H31" s="30"/>
      <c r="I31" s="30"/>
      <c r="J31" s="30"/>
      <c r="K31" s="30"/>
      <c r="L31" s="30"/>
      <c r="M31" s="27">
        <f t="shared" si="6"/>
        <v>0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">
        <f t="shared" si="7"/>
        <v>0</v>
      </c>
    </row>
    <row r="32" spans="1:27" s="31" customFormat="1" hidden="1" x14ac:dyDescent="0.2">
      <c r="A32" s="29"/>
      <c r="B32" s="2"/>
      <c r="C32" s="3"/>
      <c r="D32" s="30"/>
      <c r="E32" s="30"/>
      <c r="F32" s="26">
        <f t="shared" si="5"/>
        <v>0</v>
      </c>
      <c r="G32" s="30"/>
      <c r="H32" s="30"/>
      <c r="I32" s="30"/>
      <c r="J32" s="30"/>
      <c r="K32" s="30"/>
      <c r="L32" s="30"/>
      <c r="M32" s="27">
        <f t="shared" si="6"/>
        <v>0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">
        <f t="shared" si="7"/>
        <v>0</v>
      </c>
    </row>
    <row r="33" spans="1:27" s="31" customFormat="1" hidden="1" x14ac:dyDescent="0.2">
      <c r="A33" s="29"/>
      <c r="C33" s="30"/>
      <c r="D33" s="30"/>
      <c r="E33" s="30"/>
      <c r="F33" s="26">
        <f t="shared" si="5"/>
        <v>0</v>
      </c>
      <c r="G33" s="30"/>
      <c r="H33" s="30"/>
      <c r="I33" s="30"/>
      <c r="J33" s="30"/>
      <c r="K33" s="30"/>
      <c r="L33" s="30"/>
      <c r="M33" s="27">
        <f t="shared" si="6"/>
        <v>0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">
        <f t="shared" si="7"/>
        <v>0</v>
      </c>
    </row>
    <row r="34" spans="1:27" s="31" customFormat="1" hidden="1" x14ac:dyDescent="0.2">
      <c r="A34" s="29"/>
      <c r="B34" s="2"/>
      <c r="C34" s="3"/>
      <c r="D34" s="30"/>
      <c r="E34" s="30"/>
      <c r="F34" s="26">
        <f t="shared" si="5"/>
        <v>0</v>
      </c>
      <c r="G34" s="30"/>
      <c r="H34" s="30"/>
      <c r="I34" s="30"/>
      <c r="J34" s="30"/>
      <c r="K34" s="30"/>
      <c r="L34" s="30"/>
      <c r="M34" s="27">
        <f t="shared" si="6"/>
        <v>0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">
        <f t="shared" si="7"/>
        <v>0</v>
      </c>
    </row>
    <row r="35" spans="1:27" s="31" customFormat="1" hidden="1" x14ac:dyDescent="0.2">
      <c r="A35" s="29"/>
      <c r="C35" s="30"/>
      <c r="D35" s="30"/>
      <c r="E35" s="30"/>
      <c r="F35" s="26">
        <f t="shared" si="5"/>
        <v>0</v>
      </c>
      <c r="G35" s="30"/>
      <c r="H35" s="30"/>
      <c r="I35" s="30"/>
      <c r="J35" s="30"/>
      <c r="K35" s="30"/>
      <c r="L35" s="30"/>
      <c r="M35" s="27">
        <f t="shared" si="6"/>
        <v>0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">
        <f t="shared" si="7"/>
        <v>0</v>
      </c>
    </row>
    <row r="36" spans="1:27" s="31" customFormat="1" hidden="1" x14ac:dyDescent="0.2">
      <c r="A36" s="29"/>
      <c r="C36" s="30"/>
      <c r="D36" s="30"/>
      <c r="E36" s="30"/>
      <c r="F36" s="26">
        <f t="shared" si="5"/>
        <v>0</v>
      </c>
      <c r="G36" s="30"/>
      <c r="H36" s="30"/>
      <c r="I36" s="30"/>
      <c r="J36" s="30"/>
      <c r="K36" s="30"/>
      <c r="L36" s="30"/>
      <c r="M36" s="27">
        <f t="shared" si="6"/>
        <v>0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">
        <f>SUM($F36,$M36)-$C36</f>
        <v>0</v>
      </c>
    </row>
    <row r="37" spans="1:27" s="31" customFormat="1" hidden="1" x14ac:dyDescent="0.2">
      <c r="A37" s="29"/>
      <c r="C37" s="30"/>
      <c r="D37" s="30"/>
      <c r="E37" s="30"/>
      <c r="F37" s="26">
        <f t="shared" si="5"/>
        <v>0</v>
      </c>
      <c r="G37" s="30"/>
      <c r="H37" s="30"/>
      <c r="I37" s="30"/>
      <c r="J37" s="30"/>
      <c r="K37" s="30"/>
      <c r="L37" s="30"/>
      <c r="M37" s="27">
        <f t="shared" si="6"/>
        <v>0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">
        <f>SUM($F37,$M37)-$C37</f>
        <v>0</v>
      </c>
    </row>
    <row r="38" spans="1:27" s="31" customFormat="1" hidden="1" x14ac:dyDescent="0.2">
      <c r="A38" s="29"/>
      <c r="C38" s="30"/>
      <c r="D38" s="30"/>
      <c r="E38" s="30"/>
      <c r="F38" s="26">
        <f t="shared" si="5"/>
        <v>0</v>
      </c>
      <c r="G38" s="30"/>
      <c r="H38" s="30"/>
      <c r="I38" s="30"/>
      <c r="J38" s="30"/>
      <c r="K38" s="30"/>
      <c r="L38" s="30"/>
      <c r="M38" s="27">
        <f t="shared" si="6"/>
        <v>0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">
        <f>SUM($F38,$M38)-$C38</f>
        <v>0</v>
      </c>
    </row>
    <row r="39" spans="1:27" s="31" customFormat="1" hidden="1" x14ac:dyDescent="0.2">
      <c r="A39" s="29"/>
      <c r="C39" s="30"/>
      <c r="D39" s="30"/>
      <c r="E39" s="30"/>
      <c r="F39" s="26">
        <f t="shared" si="5"/>
        <v>0</v>
      </c>
      <c r="G39" s="30"/>
      <c r="H39" s="30"/>
      <c r="I39" s="30"/>
      <c r="J39" s="30"/>
      <c r="K39" s="30"/>
      <c r="L39" s="30"/>
      <c r="M39" s="27">
        <f t="shared" si="6"/>
        <v>0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">
        <f>SUM($F39,$M39)-$C39</f>
        <v>0</v>
      </c>
    </row>
    <row r="40" spans="1:27" s="31" customFormat="1" hidden="1" x14ac:dyDescent="0.2">
      <c r="A40" s="29"/>
      <c r="C40" s="30"/>
      <c r="D40" s="30"/>
      <c r="E40" s="30"/>
      <c r="F40" s="26">
        <f t="shared" si="5"/>
        <v>0</v>
      </c>
      <c r="G40" s="30"/>
      <c r="H40" s="30"/>
      <c r="I40" s="30"/>
      <c r="J40" s="30"/>
      <c r="K40" s="30"/>
      <c r="L40" s="30"/>
      <c r="M40" s="27">
        <f t="shared" si="6"/>
        <v>0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">
        <f>SUM($F40,$M40)-$D40</f>
        <v>0</v>
      </c>
    </row>
    <row r="41" spans="1:27" s="31" customFormat="1" hidden="1" x14ac:dyDescent="0.2">
      <c r="A41" s="29"/>
      <c r="C41" s="30"/>
      <c r="D41" s="30"/>
      <c r="E41" s="30"/>
      <c r="F41" s="26">
        <f t="shared" si="5"/>
        <v>0</v>
      </c>
      <c r="G41" s="30"/>
      <c r="H41" s="30"/>
      <c r="I41" s="30"/>
      <c r="J41" s="30"/>
      <c r="K41" s="30"/>
      <c r="L41" s="30"/>
      <c r="M41" s="27">
        <f t="shared" si="6"/>
        <v>0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">
        <f>SUM($F41,$M41)-$D41</f>
        <v>0</v>
      </c>
    </row>
    <row r="42" spans="1:27" s="31" customFormat="1" hidden="1" x14ac:dyDescent="0.2">
      <c r="A42" s="29"/>
      <c r="B42" s="40"/>
      <c r="C42" s="41"/>
      <c r="D42" s="30"/>
      <c r="E42" s="30"/>
      <c r="F42" s="26">
        <f t="shared" si="5"/>
        <v>0</v>
      </c>
      <c r="G42" s="30"/>
      <c r="H42" s="30"/>
      <c r="I42" s="30"/>
      <c r="J42" s="30"/>
      <c r="K42" s="30"/>
      <c r="L42" s="30"/>
      <c r="M42" s="27">
        <f t="shared" si="6"/>
        <v>0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">
        <f>SUM($F42,$M42)-$D42</f>
        <v>0</v>
      </c>
    </row>
    <row r="43" spans="1:27" s="31" customFormat="1" hidden="1" x14ac:dyDescent="0.2">
      <c r="A43" s="29"/>
      <c r="C43" s="30"/>
      <c r="D43" s="30"/>
      <c r="E43" s="30"/>
      <c r="F43" s="26">
        <f t="shared" si="5"/>
        <v>0</v>
      </c>
      <c r="G43" s="30"/>
      <c r="H43" s="30"/>
      <c r="I43" s="30"/>
      <c r="J43" s="30"/>
      <c r="K43" s="30"/>
      <c r="L43" s="30"/>
      <c r="M43" s="27">
        <f t="shared" si="6"/>
        <v>0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">
        <f>SUM($F43,$M43)-$D43</f>
        <v>0</v>
      </c>
    </row>
    <row r="44" spans="1:27" s="31" customFormat="1" hidden="1" x14ac:dyDescent="0.2">
      <c r="A44" s="29"/>
      <c r="C44" s="30"/>
      <c r="D44" s="30"/>
      <c r="E44" s="30"/>
      <c r="F44" s="26">
        <f t="shared" si="5"/>
        <v>0</v>
      </c>
      <c r="G44" s="30"/>
      <c r="H44" s="30"/>
      <c r="I44" s="30"/>
      <c r="J44" s="30"/>
      <c r="K44" s="30"/>
      <c r="L44" s="30"/>
      <c r="M44" s="27">
        <f t="shared" si="6"/>
        <v>0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"/>
      <c r="Y44" s="3"/>
      <c r="Z44" s="30"/>
      <c r="AA44" s="3">
        <f>SUM($F44,$M44)-$D44</f>
        <v>0</v>
      </c>
    </row>
    <row r="45" spans="1:27" ht="8.4" hidden="1" customHeight="1" x14ac:dyDescent="0.2">
      <c r="F45" s="26"/>
      <c r="G45" s="3" t="s">
        <v>26</v>
      </c>
      <c r="M45" s="27"/>
    </row>
    <row r="46" spans="1:27" s="38" customFormat="1" hidden="1" x14ac:dyDescent="0.2">
      <c r="A46" s="32" t="s">
        <v>59</v>
      </c>
      <c r="B46" s="33"/>
      <c r="C46" s="34"/>
      <c r="D46" s="34"/>
      <c r="E46" s="34"/>
      <c r="F46" s="35">
        <f>SUM(F28:F45)</f>
        <v>0</v>
      </c>
      <c r="G46" s="34">
        <f t="shared" ref="G46:K46" si="8">SUM(G28:G45)</f>
        <v>0</v>
      </c>
      <c r="H46" s="34">
        <f t="shared" si="8"/>
        <v>0</v>
      </c>
      <c r="I46" s="34"/>
      <c r="J46" s="34">
        <f t="shared" si="8"/>
        <v>0</v>
      </c>
      <c r="K46" s="34">
        <f t="shared" si="8"/>
        <v>0</v>
      </c>
      <c r="L46" s="34">
        <f>SUM(L28:L45)</f>
        <v>0</v>
      </c>
      <c r="M46" s="36">
        <f>SUM(M28:M45)</f>
        <v>0</v>
      </c>
      <c r="N46" s="34">
        <f t="shared" ref="N46:Y46" si="9">SUM(N28:N45)</f>
        <v>0</v>
      </c>
      <c r="O46" s="34"/>
      <c r="P46" s="34">
        <f t="shared" si="9"/>
        <v>0</v>
      </c>
      <c r="Q46" s="34">
        <f t="shared" si="9"/>
        <v>0</v>
      </c>
      <c r="R46" s="34">
        <f t="shared" si="9"/>
        <v>0</v>
      </c>
      <c r="S46" s="34">
        <f t="shared" si="9"/>
        <v>0</v>
      </c>
      <c r="T46" s="34">
        <f t="shared" si="9"/>
        <v>0</v>
      </c>
      <c r="U46" s="34">
        <f t="shared" si="9"/>
        <v>0</v>
      </c>
      <c r="V46" s="34">
        <f t="shared" si="9"/>
        <v>0</v>
      </c>
      <c r="W46" s="34">
        <f t="shared" si="9"/>
        <v>0</v>
      </c>
      <c r="X46" s="34">
        <f t="shared" si="9"/>
        <v>0</v>
      </c>
      <c r="Y46" s="34">
        <f t="shared" si="9"/>
        <v>0</v>
      </c>
      <c r="Z46" s="37"/>
      <c r="AA46" s="3"/>
    </row>
    <row r="47" spans="1:27" ht="8.4" hidden="1" customHeight="1" x14ac:dyDescent="0.2">
      <c r="F47" s="26"/>
      <c r="G47" s="3" t="s">
        <v>26</v>
      </c>
      <c r="M47" s="27"/>
    </row>
    <row r="48" spans="1:27" hidden="1" x14ac:dyDescent="0.2">
      <c r="A48" s="28"/>
      <c r="E48" s="30"/>
      <c r="F48" s="26">
        <f t="shared" ref="F48:F71" si="10">SUM(G48:L48)</f>
        <v>0</v>
      </c>
      <c r="G48" s="30"/>
      <c r="H48" s="30"/>
      <c r="I48" s="30"/>
      <c r="J48" s="30"/>
      <c r="K48" s="30"/>
      <c r="L48" s="30"/>
      <c r="M48" s="27">
        <f t="shared" ref="M48:M71" si="11">SUM(N48:Z48)</f>
        <v>0</v>
      </c>
      <c r="N48" s="2"/>
      <c r="O48" s="2"/>
      <c r="P48" s="2"/>
      <c r="Q48" s="2"/>
      <c r="R48" s="2"/>
      <c r="S48" s="2"/>
      <c r="T48" s="2"/>
      <c r="U48" s="2"/>
      <c r="V48" s="2"/>
      <c r="Z48" s="2"/>
      <c r="AA48" s="3">
        <f>SUM($F48,$M48)-$D48</f>
        <v>0</v>
      </c>
    </row>
    <row r="49" spans="1:27" hidden="1" x14ac:dyDescent="0.2">
      <c r="A49" s="28"/>
      <c r="E49" s="30"/>
      <c r="F49" s="26">
        <f t="shared" si="10"/>
        <v>0</v>
      </c>
      <c r="G49" s="30"/>
      <c r="H49" s="30"/>
      <c r="I49" s="30"/>
      <c r="J49" s="30"/>
      <c r="K49" s="30"/>
      <c r="L49" s="30"/>
      <c r="M49" s="27">
        <f t="shared" si="11"/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Z49" s="2"/>
      <c r="AA49" s="3">
        <f>SUM($F49,$M49)-$C49</f>
        <v>0</v>
      </c>
    </row>
    <row r="50" spans="1:27" hidden="1" x14ac:dyDescent="0.2">
      <c r="A50" s="28"/>
      <c r="D50" s="30"/>
      <c r="E50" s="30"/>
      <c r="F50" s="26">
        <f t="shared" si="10"/>
        <v>0</v>
      </c>
      <c r="G50" s="30"/>
      <c r="H50" s="30"/>
      <c r="I50" s="30"/>
      <c r="J50" s="30"/>
      <c r="K50" s="30"/>
      <c r="L50" s="30"/>
      <c r="M50" s="27">
        <f t="shared" si="11"/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Z50" s="2"/>
      <c r="AA50" s="3"/>
    </row>
    <row r="51" spans="1:27" hidden="1" x14ac:dyDescent="0.2">
      <c r="A51" s="28"/>
      <c r="E51" s="30"/>
      <c r="F51" s="26">
        <f t="shared" si="10"/>
        <v>0</v>
      </c>
      <c r="G51" s="30"/>
      <c r="H51" s="30"/>
      <c r="I51" s="30"/>
      <c r="J51" s="30"/>
      <c r="K51" s="30"/>
      <c r="L51" s="30"/>
      <c r="M51" s="27">
        <f t="shared" si="11"/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Z51" s="2"/>
      <c r="AA51" s="3">
        <f>SUM($F51,$M51)-$D51</f>
        <v>0</v>
      </c>
    </row>
    <row r="52" spans="1:27" hidden="1" x14ac:dyDescent="0.2">
      <c r="A52" s="28"/>
      <c r="E52" s="30"/>
      <c r="F52" s="26">
        <f t="shared" si="10"/>
        <v>0</v>
      </c>
      <c r="G52" s="30"/>
      <c r="H52" s="30"/>
      <c r="I52" s="30"/>
      <c r="J52" s="30"/>
      <c r="K52" s="30"/>
      <c r="L52" s="30"/>
      <c r="M52" s="27">
        <f t="shared" si="11"/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Z52" s="2"/>
      <c r="AA52" s="3">
        <f>SUM($F52,$M52)-$D52</f>
        <v>0</v>
      </c>
    </row>
    <row r="53" spans="1:27" hidden="1" x14ac:dyDescent="0.2">
      <c r="A53" s="28"/>
      <c r="E53" s="30"/>
      <c r="F53" s="26">
        <f t="shared" si="10"/>
        <v>0</v>
      </c>
      <c r="G53" s="30"/>
      <c r="H53" s="30"/>
      <c r="I53" s="30"/>
      <c r="J53" s="30"/>
      <c r="K53" s="30"/>
      <c r="L53" s="30"/>
      <c r="M53" s="27">
        <f t="shared" si="11"/>
        <v>0</v>
      </c>
      <c r="N53" s="2"/>
      <c r="O53" s="2"/>
      <c r="P53" s="2"/>
      <c r="Q53" s="2"/>
      <c r="R53" s="2"/>
      <c r="T53" s="2"/>
      <c r="U53" s="2"/>
      <c r="V53" s="2"/>
      <c r="W53" s="2"/>
      <c r="X53" s="2"/>
      <c r="Z53" s="2"/>
      <c r="AA53" s="3">
        <f>SUM($F53,$M53)-$D53</f>
        <v>0</v>
      </c>
    </row>
    <row r="54" spans="1:27" hidden="1" x14ac:dyDescent="0.2">
      <c r="A54" s="28"/>
      <c r="E54" s="30"/>
      <c r="F54" s="26">
        <f t="shared" si="10"/>
        <v>0</v>
      </c>
      <c r="G54" s="30"/>
      <c r="H54" s="30"/>
      <c r="I54" s="30"/>
      <c r="J54" s="30"/>
      <c r="K54" s="30"/>
      <c r="L54" s="30"/>
      <c r="M54" s="27">
        <f t="shared" si="11"/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Z54" s="2"/>
      <c r="AA54" s="3">
        <f>SUM($F54,$M54)-$D54</f>
        <v>0</v>
      </c>
    </row>
    <row r="55" spans="1:27" hidden="1" x14ac:dyDescent="0.2">
      <c r="A55" s="28"/>
      <c r="E55" s="30"/>
      <c r="F55" s="26">
        <f t="shared" si="10"/>
        <v>0</v>
      </c>
      <c r="G55" s="30"/>
      <c r="H55" s="30"/>
      <c r="I55" s="30"/>
      <c r="J55" s="30"/>
      <c r="K55" s="30"/>
      <c r="L55" s="30"/>
      <c r="M55" s="27">
        <f t="shared" si="11"/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Z55" s="2"/>
      <c r="AA55" s="3">
        <f>SUM($F55,$M55)-$C55</f>
        <v>0</v>
      </c>
    </row>
    <row r="56" spans="1:27" hidden="1" x14ac:dyDescent="0.2">
      <c r="A56" s="28"/>
      <c r="D56" s="30"/>
      <c r="E56" s="30"/>
      <c r="F56" s="26">
        <f t="shared" si="10"/>
        <v>0</v>
      </c>
      <c r="G56" s="30"/>
      <c r="H56" s="30"/>
      <c r="I56" s="30"/>
      <c r="J56" s="30"/>
      <c r="K56" s="30"/>
      <c r="L56" s="30"/>
      <c r="M56" s="27">
        <f t="shared" si="11"/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Z56" s="2"/>
      <c r="AA56" s="3"/>
    </row>
    <row r="57" spans="1:27" hidden="1" x14ac:dyDescent="0.2">
      <c r="A57" s="28"/>
      <c r="E57" s="30"/>
      <c r="F57" s="26">
        <f t="shared" si="10"/>
        <v>0</v>
      </c>
      <c r="G57" s="30"/>
      <c r="H57" s="30"/>
      <c r="I57" s="30"/>
      <c r="J57" s="30"/>
      <c r="K57" s="30"/>
      <c r="L57" s="30"/>
      <c r="M57" s="27">
        <f t="shared" si="11"/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Z57" s="2"/>
      <c r="AA57" s="3">
        <f>SUM($F57,$M57)-$D57</f>
        <v>0</v>
      </c>
    </row>
    <row r="58" spans="1:27" hidden="1" x14ac:dyDescent="0.2">
      <c r="A58" s="28"/>
      <c r="E58" s="30"/>
      <c r="F58" s="26">
        <f t="shared" si="10"/>
        <v>0</v>
      </c>
      <c r="G58" s="30"/>
      <c r="H58" s="30"/>
      <c r="I58" s="30"/>
      <c r="J58" s="30"/>
      <c r="K58" s="30"/>
      <c r="L58" s="30"/>
      <c r="M58" s="27">
        <f t="shared" si="11"/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Z58" s="2"/>
      <c r="AA58" s="3">
        <f>SUM($F58,$M58)-$D58</f>
        <v>0</v>
      </c>
    </row>
    <row r="59" spans="1:27" hidden="1" x14ac:dyDescent="0.2">
      <c r="A59" s="28"/>
      <c r="D59" s="30"/>
      <c r="E59" s="30"/>
      <c r="F59" s="26">
        <f t="shared" si="10"/>
        <v>0</v>
      </c>
      <c r="G59" s="30"/>
      <c r="H59" s="30"/>
      <c r="I59" s="30"/>
      <c r="J59" s="30"/>
      <c r="K59" s="30"/>
      <c r="L59" s="30"/>
      <c r="M59" s="27">
        <f t="shared" si="11"/>
        <v>0</v>
      </c>
      <c r="N59" s="2"/>
      <c r="O59" s="2"/>
      <c r="P59" s="2"/>
      <c r="Q59" s="2"/>
      <c r="R59" s="2"/>
      <c r="S59" s="2"/>
      <c r="U59" s="2"/>
      <c r="V59" s="2"/>
      <c r="W59" s="2"/>
      <c r="X59" s="2"/>
      <c r="Z59" s="2"/>
      <c r="AA59" s="3">
        <f>SUM($F59,$M59)-$D59</f>
        <v>0</v>
      </c>
    </row>
    <row r="60" spans="1:27" hidden="1" x14ac:dyDescent="0.2">
      <c r="A60" s="28"/>
      <c r="D60" s="30"/>
      <c r="E60" s="30"/>
      <c r="F60" s="26">
        <f t="shared" si="10"/>
        <v>0</v>
      </c>
      <c r="G60" s="30"/>
      <c r="H60" s="30"/>
      <c r="I60" s="30"/>
      <c r="J60" s="30"/>
      <c r="K60" s="30"/>
      <c r="L60" s="30"/>
      <c r="M60" s="27">
        <f t="shared" si="11"/>
        <v>0</v>
      </c>
      <c r="N60" s="2"/>
      <c r="O60" s="2"/>
      <c r="R60" s="2"/>
      <c r="S60" s="2"/>
      <c r="T60" s="2"/>
      <c r="U60" s="2"/>
      <c r="V60" s="2"/>
      <c r="W60" s="2"/>
      <c r="X60" s="2"/>
      <c r="Z60" s="2"/>
      <c r="AA60" s="3">
        <f>SUM($F60,$M60)-$D60</f>
        <v>0</v>
      </c>
    </row>
    <row r="61" spans="1:27" s="31" customFormat="1" hidden="1" x14ac:dyDescent="0.2">
      <c r="A61" s="29"/>
      <c r="B61" s="2"/>
      <c r="C61" s="3"/>
      <c r="D61" s="30"/>
      <c r="E61" s="30"/>
      <c r="F61" s="26">
        <f t="shared" si="10"/>
        <v>0</v>
      </c>
      <c r="G61" s="30"/>
      <c r="H61" s="30"/>
      <c r="I61" s="30"/>
      <c r="J61" s="30"/>
      <c r="K61" s="30"/>
      <c r="L61" s="30"/>
      <c r="M61" s="27">
        <f t="shared" si="11"/>
        <v>0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"/>
      <c r="Z61" s="30"/>
      <c r="AA61" s="3">
        <f>SUM($F61,$M61)-$C61</f>
        <v>0</v>
      </c>
    </row>
    <row r="62" spans="1:27" s="31" customFormat="1" hidden="1" x14ac:dyDescent="0.2">
      <c r="A62" s="29"/>
      <c r="B62" s="2"/>
      <c r="C62" s="3"/>
      <c r="D62" s="30"/>
      <c r="E62" s="30"/>
      <c r="F62" s="26">
        <f t="shared" si="10"/>
        <v>0</v>
      </c>
      <c r="G62" s="30"/>
      <c r="H62" s="30"/>
      <c r="I62" s="30"/>
      <c r="J62" s="30"/>
      <c r="K62" s="30"/>
      <c r="L62" s="30"/>
      <c r="M62" s="27">
        <f t="shared" si="11"/>
        <v>0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"/>
    </row>
    <row r="63" spans="1:27" s="31" customFormat="1" hidden="1" x14ac:dyDescent="0.2">
      <c r="A63" s="29"/>
      <c r="B63" s="2"/>
      <c r="C63" s="3"/>
      <c r="D63" s="30"/>
      <c r="E63" s="30"/>
      <c r="F63" s="26">
        <f t="shared" si="10"/>
        <v>0</v>
      </c>
      <c r="G63" s="30"/>
      <c r="H63" s="30"/>
      <c r="I63" s="30"/>
      <c r="J63" s="30"/>
      <c r="K63" s="30"/>
      <c r="L63" s="30"/>
      <c r="M63" s="27">
        <f t="shared" si="11"/>
        <v>0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">
        <f>SUM($F63,$M63)-$D63</f>
        <v>0</v>
      </c>
    </row>
    <row r="64" spans="1:27" s="31" customFormat="1" hidden="1" x14ac:dyDescent="0.2">
      <c r="A64" s="29"/>
      <c r="B64" s="2"/>
      <c r="C64" s="3"/>
      <c r="D64" s="30"/>
      <c r="E64" s="30"/>
      <c r="F64" s="26">
        <f t="shared" si="10"/>
        <v>0</v>
      </c>
      <c r="G64" s="30"/>
      <c r="H64" s="30"/>
      <c r="I64" s="30"/>
      <c r="J64" s="30"/>
      <c r="K64" s="30"/>
      <c r="L64" s="30"/>
      <c r="M64" s="27">
        <f t="shared" si="11"/>
        <v>0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">
        <f>SUM($F64,$M64)-$D64</f>
        <v>0</v>
      </c>
    </row>
    <row r="65" spans="1:27" s="31" customFormat="1" hidden="1" x14ac:dyDescent="0.2">
      <c r="A65" s="29"/>
      <c r="B65" s="2"/>
      <c r="C65" s="3"/>
      <c r="D65" s="30"/>
      <c r="E65" s="30"/>
      <c r="F65" s="26">
        <f t="shared" si="10"/>
        <v>0</v>
      </c>
      <c r="G65" s="30"/>
      <c r="H65" s="30"/>
      <c r="I65" s="30"/>
      <c r="J65" s="30"/>
      <c r="K65" s="30"/>
      <c r="L65" s="30"/>
      <c r="M65" s="27">
        <f t="shared" si="11"/>
        <v>0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">
        <f>SUM($F65,$M65)-$D65</f>
        <v>0</v>
      </c>
    </row>
    <row r="66" spans="1:27" s="31" customFormat="1" hidden="1" x14ac:dyDescent="0.2">
      <c r="A66" s="29"/>
      <c r="B66" s="2"/>
      <c r="C66" s="3"/>
      <c r="D66" s="30"/>
      <c r="E66" s="30"/>
      <c r="F66" s="26">
        <f t="shared" si="10"/>
        <v>0</v>
      </c>
      <c r="G66" s="30"/>
      <c r="H66" s="30"/>
      <c r="I66" s="30"/>
      <c r="J66" s="30"/>
      <c r="K66" s="30"/>
      <c r="L66" s="30"/>
      <c r="M66" s="27">
        <f t="shared" si="11"/>
        <v>0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"/>
    </row>
    <row r="67" spans="1:27" s="31" customFormat="1" hidden="1" x14ac:dyDescent="0.2">
      <c r="A67" s="29"/>
      <c r="B67" s="2"/>
      <c r="C67" s="3"/>
      <c r="D67" s="30"/>
      <c r="E67" s="30"/>
      <c r="F67" s="26">
        <f t="shared" si="10"/>
        <v>0</v>
      </c>
      <c r="G67" s="30"/>
      <c r="H67" s="30"/>
      <c r="I67" s="30"/>
      <c r="J67" s="30"/>
      <c r="K67" s="30"/>
      <c r="L67" s="30"/>
      <c r="M67" s="27">
        <f t="shared" si="11"/>
        <v>0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"/>
    </row>
    <row r="68" spans="1:27" s="31" customFormat="1" hidden="1" x14ac:dyDescent="0.2">
      <c r="A68" s="29"/>
      <c r="B68" s="2"/>
      <c r="C68" s="30"/>
      <c r="D68" s="30"/>
      <c r="E68" s="30"/>
      <c r="F68" s="26">
        <f t="shared" si="10"/>
        <v>0</v>
      </c>
      <c r="G68" s="30"/>
      <c r="H68" s="30"/>
      <c r="I68" s="30"/>
      <c r="J68" s="30"/>
      <c r="K68" s="30"/>
      <c r="L68" s="30"/>
      <c r="M68" s="27">
        <f t="shared" si="11"/>
        <v>0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"/>
    </row>
    <row r="69" spans="1:27" s="31" customFormat="1" hidden="1" x14ac:dyDescent="0.2">
      <c r="A69" s="29"/>
      <c r="B69" s="2"/>
      <c r="C69" s="30"/>
      <c r="D69" s="30"/>
      <c r="E69" s="30"/>
      <c r="F69" s="26">
        <f t="shared" si="10"/>
        <v>0</v>
      </c>
      <c r="G69" s="30"/>
      <c r="H69" s="30"/>
      <c r="I69" s="30"/>
      <c r="J69" s="30"/>
      <c r="K69" s="30"/>
      <c r="L69" s="30"/>
      <c r="M69" s="27">
        <f t="shared" si="11"/>
        <v>0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"/>
    </row>
    <row r="70" spans="1:27" s="31" customFormat="1" hidden="1" x14ac:dyDescent="0.2">
      <c r="A70" s="29"/>
      <c r="B70" s="2"/>
      <c r="C70" s="30"/>
      <c r="D70" s="30"/>
      <c r="E70" s="30"/>
      <c r="F70" s="26">
        <f t="shared" si="10"/>
        <v>0</v>
      </c>
      <c r="G70" s="30"/>
      <c r="H70" s="30"/>
      <c r="I70" s="30"/>
      <c r="J70" s="30"/>
      <c r="K70" s="30"/>
      <c r="L70" s="30"/>
      <c r="M70" s="27">
        <f t="shared" si="11"/>
        <v>0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"/>
    </row>
    <row r="71" spans="1:27" s="31" customFormat="1" hidden="1" x14ac:dyDescent="0.2">
      <c r="A71" s="29"/>
      <c r="B71" s="2"/>
      <c r="C71" s="30"/>
      <c r="D71" s="30"/>
      <c r="E71" s="30"/>
      <c r="F71" s="26">
        <f t="shared" si="10"/>
        <v>0</v>
      </c>
      <c r="G71" s="30"/>
      <c r="H71" s="37"/>
      <c r="I71" s="37"/>
      <c r="J71" s="30"/>
      <c r="K71" s="30"/>
      <c r="L71" s="30"/>
      <c r="M71" s="27">
        <f t="shared" si="11"/>
        <v>0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">
        <f>SUM($F71,$M71)-$D71</f>
        <v>0</v>
      </c>
    </row>
    <row r="72" spans="1:27" ht="8.4" hidden="1" customHeight="1" x14ac:dyDescent="0.2">
      <c r="F72" s="26"/>
      <c r="G72" s="3" t="s">
        <v>26</v>
      </c>
      <c r="M72" s="27"/>
    </row>
    <row r="73" spans="1:27" s="38" customFormat="1" hidden="1" x14ac:dyDescent="0.2">
      <c r="A73" s="32" t="s">
        <v>84</v>
      </c>
      <c r="B73" s="33" t="s">
        <v>85</v>
      </c>
      <c r="C73" s="34"/>
      <c r="D73" s="34"/>
      <c r="E73" s="34"/>
      <c r="F73" s="35">
        <f t="shared" ref="F73:Y73" si="12">SUM(F47:F72)</f>
        <v>0</v>
      </c>
      <c r="G73" s="34">
        <f t="shared" si="12"/>
        <v>0</v>
      </c>
      <c r="H73" s="34">
        <f t="shared" si="12"/>
        <v>0</v>
      </c>
      <c r="I73" s="34"/>
      <c r="J73" s="34">
        <f t="shared" si="12"/>
        <v>0</v>
      </c>
      <c r="K73" s="34">
        <f t="shared" si="12"/>
        <v>0</v>
      </c>
      <c r="L73" s="34">
        <f>SUM(L47:L72)</f>
        <v>0</v>
      </c>
      <c r="M73" s="36">
        <f t="shared" si="12"/>
        <v>0</v>
      </c>
      <c r="N73" s="34">
        <f t="shared" si="12"/>
        <v>0</v>
      </c>
      <c r="O73" s="34"/>
      <c r="P73" s="34">
        <f t="shared" si="12"/>
        <v>0</v>
      </c>
      <c r="Q73" s="34">
        <f t="shared" si="12"/>
        <v>0</v>
      </c>
      <c r="R73" s="34">
        <f t="shared" si="12"/>
        <v>0</v>
      </c>
      <c r="S73" s="34">
        <f t="shared" si="12"/>
        <v>0</v>
      </c>
      <c r="T73" s="34">
        <f t="shared" si="12"/>
        <v>0</v>
      </c>
      <c r="U73" s="34">
        <f t="shared" si="12"/>
        <v>0</v>
      </c>
      <c r="V73" s="34">
        <f t="shared" si="12"/>
        <v>0</v>
      </c>
      <c r="W73" s="34">
        <f t="shared" si="12"/>
        <v>0</v>
      </c>
      <c r="X73" s="34">
        <f t="shared" si="12"/>
        <v>0</v>
      </c>
      <c r="Y73" s="34">
        <f t="shared" si="12"/>
        <v>0</v>
      </c>
      <c r="Z73" s="37"/>
      <c r="AA73" s="3"/>
    </row>
    <row r="74" spans="1:27" ht="8.4" hidden="1" customHeight="1" x14ac:dyDescent="0.2">
      <c r="F74" s="26"/>
      <c r="G74" s="3" t="s">
        <v>26</v>
      </c>
      <c r="M74" s="27"/>
    </row>
    <row r="75" spans="1:27" s="31" customFormat="1" hidden="1" x14ac:dyDescent="0.2">
      <c r="A75" s="29"/>
      <c r="B75" s="2"/>
      <c r="C75" s="30"/>
      <c r="D75" s="30"/>
      <c r="E75" s="30"/>
      <c r="F75" s="26">
        <f t="shared" ref="F75:F89" si="13">SUM(G75:L75)</f>
        <v>0</v>
      </c>
      <c r="G75" s="30"/>
      <c r="H75" s="30"/>
      <c r="I75" s="30"/>
      <c r="J75" s="30"/>
      <c r="K75" s="30"/>
      <c r="L75" s="30"/>
      <c r="M75" s="27">
        <f t="shared" ref="M75:M89" si="14">SUM(N75:Z75)</f>
        <v>0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"/>
    </row>
    <row r="76" spans="1:27" s="31" customFormat="1" hidden="1" x14ac:dyDescent="0.2">
      <c r="A76" s="29"/>
      <c r="B76" s="2"/>
      <c r="C76" s="30"/>
      <c r="D76" s="30"/>
      <c r="E76" s="30"/>
      <c r="F76" s="26">
        <f t="shared" si="13"/>
        <v>0</v>
      </c>
      <c r="G76" s="30"/>
      <c r="H76" s="30"/>
      <c r="I76" s="30"/>
      <c r="J76" s="30"/>
      <c r="K76" s="30"/>
      <c r="L76" s="30"/>
      <c r="M76" s="27">
        <f t="shared" si="14"/>
        <v>0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"/>
    </row>
    <row r="77" spans="1:27" s="31" customFormat="1" hidden="1" x14ac:dyDescent="0.2">
      <c r="A77" s="29"/>
      <c r="B77" s="2"/>
      <c r="C77" s="30"/>
      <c r="D77" s="30"/>
      <c r="E77" s="30"/>
      <c r="F77" s="26">
        <f t="shared" si="13"/>
        <v>0</v>
      </c>
      <c r="G77" s="30"/>
      <c r="H77" s="30"/>
      <c r="I77" s="30"/>
      <c r="J77" s="30"/>
      <c r="K77" s="30"/>
      <c r="L77" s="30"/>
      <c r="M77" s="27">
        <f t="shared" si="14"/>
        <v>0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"/>
    </row>
    <row r="78" spans="1:27" s="31" customFormat="1" hidden="1" x14ac:dyDescent="0.2">
      <c r="A78" s="29"/>
      <c r="B78" s="2"/>
      <c r="C78" s="30"/>
      <c r="D78" s="30"/>
      <c r="E78" s="30"/>
      <c r="F78" s="26">
        <f t="shared" si="13"/>
        <v>0</v>
      </c>
      <c r="G78" s="30"/>
      <c r="H78" s="30"/>
      <c r="I78" s="30"/>
      <c r="J78" s="30"/>
      <c r="K78" s="30"/>
      <c r="L78" s="30"/>
      <c r="M78" s="27">
        <f t="shared" si="14"/>
        <v>0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"/>
    </row>
    <row r="79" spans="1:27" s="31" customFormat="1" hidden="1" x14ac:dyDescent="0.2">
      <c r="A79" s="29"/>
      <c r="B79" s="2"/>
      <c r="C79" s="30"/>
      <c r="D79" s="30"/>
      <c r="E79" s="30"/>
      <c r="F79" s="26">
        <f t="shared" si="13"/>
        <v>0</v>
      </c>
      <c r="G79" s="30"/>
      <c r="H79" s="37"/>
      <c r="I79" s="37"/>
      <c r="J79" s="30"/>
      <c r="K79" s="30"/>
      <c r="L79" s="30"/>
      <c r="M79" s="27">
        <f t="shared" si="14"/>
        <v>0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"/>
    </row>
    <row r="80" spans="1:27" s="31" customFormat="1" hidden="1" x14ac:dyDescent="0.2">
      <c r="A80" s="29"/>
      <c r="B80" s="2"/>
      <c r="C80" s="30"/>
      <c r="D80" s="30"/>
      <c r="E80" s="30"/>
      <c r="F80" s="26">
        <f t="shared" si="13"/>
        <v>0</v>
      </c>
      <c r="G80" s="30"/>
      <c r="H80" s="37"/>
      <c r="I80" s="37"/>
      <c r="J80" s="30"/>
      <c r="K80" s="30"/>
      <c r="L80" s="30"/>
      <c r="M80" s="27">
        <f t="shared" si="14"/>
        <v>0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"/>
    </row>
    <row r="81" spans="1:27" s="31" customFormat="1" hidden="1" x14ac:dyDescent="0.2">
      <c r="A81" s="29"/>
      <c r="B81" s="2"/>
      <c r="C81" s="30"/>
      <c r="D81" s="30"/>
      <c r="E81" s="30"/>
      <c r="F81" s="26">
        <f t="shared" si="13"/>
        <v>0</v>
      </c>
      <c r="G81" s="30"/>
      <c r="H81" s="37"/>
      <c r="I81" s="37"/>
      <c r="J81" s="30"/>
      <c r="K81" s="30"/>
      <c r="L81" s="30"/>
      <c r="M81" s="27">
        <f t="shared" si="14"/>
        <v>0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"/>
    </row>
    <row r="82" spans="1:27" s="31" customFormat="1" hidden="1" x14ac:dyDescent="0.2">
      <c r="A82" s="29"/>
      <c r="B82" s="2"/>
      <c r="C82" s="30"/>
      <c r="D82" s="30"/>
      <c r="E82" s="30"/>
      <c r="F82" s="26">
        <f t="shared" si="13"/>
        <v>0</v>
      </c>
      <c r="G82" s="30"/>
      <c r="H82" s="30"/>
      <c r="I82" s="30"/>
      <c r="J82" s="30"/>
      <c r="K82" s="30"/>
      <c r="L82" s="30"/>
      <c r="M82" s="27">
        <f t="shared" si="14"/>
        <v>0</v>
      </c>
      <c r="N82" s="30"/>
      <c r="O82" s="42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"/>
    </row>
    <row r="83" spans="1:27" s="31" customFormat="1" hidden="1" x14ac:dyDescent="0.2">
      <c r="A83" s="29"/>
      <c r="B83" s="2"/>
      <c r="C83" s="30"/>
      <c r="D83" s="30"/>
      <c r="E83" s="30"/>
      <c r="F83" s="26">
        <f t="shared" si="13"/>
        <v>0</v>
      </c>
      <c r="G83" s="30"/>
      <c r="H83" s="30"/>
      <c r="I83" s="30"/>
      <c r="J83" s="30"/>
      <c r="K83" s="30"/>
      <c r="L83" s="30"/>
      <c r="M83" s="27">
        <f t="shared" si="14"/>
        <v>0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"/>
    </row>
    <row r="84" spans="1:27" s="31" customFormat="1" hidden="1" x14ac:dyDescent="0.2">
      <c r="A84" s="29"/>
      <c r="B84" s="2"/>
      <c r="C84" s="30"/>
      <c r="D84" s="30"/>
      <c r="E84" s="30"/>
      <c r="F84" s="26">
        <f t="shared" si="13"/>
        <v>0</v>
      </c>
      <c r="G84" s="30"/>
      <c r="H84" s="30"/>
      <c r="I84" s="30"/>
      <c r="J84" s="30"/>
      <c r="K84" s="30"/>
      <c r="L84" s="30"/>
      <c r="M84" s="27">
        <f t="shared" si="14"/>
        <v>0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"/>
    </row>
    <row r="85" spans="1:27" s="31" customFormat="1" hidden="1" x14ac:dyDescent="0.2">
      <c r="A85" s="29"/>
      <c r="B85" s="2"/>
      <c r="C85" s="30"/>
      <c r="D85" s="30"/>
      <c r="E85" s="30"/>
      <c r="F85" s="26">
        <f t="shared" si="13"/>
        <v>0</v>
      </c>
      <c r="G85" s="30"/>
      <c r="H85" s="30"/>
      <c r="I85" s="30"/>
      <c r="J85" s="30"/>
      <c r="K85" s="30"/>
      <c r="L85" s="30"/>
      <c r="M85" s="27">
        <f t="shared" si="14"/>
        <v>0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"/>
    </row>
    <row r="86" spans="1:27" s="31" customFormat="1" hidden="1" x14ac:dyDescent="0.2">
      <c r="A86" s="29"/>
      <c r="B86" s="2"/>
      <c r="C86" s="30"/>
      <c r="D86" s="30"/>
      <c r="E86" s="30"/>
      <c r="F86" s="26">
        <f t="shared" si="13"/>
        <v>0</v>
      </c>
      <c r="G86" s="30"/>
      <c r="H86" s="30"/>
      <c r="I86" s="30"/>
      <c r="J86" s="30"/>
      <c r="K86" s="30"/>
      <c r="L86" s="30"/>
      <c r="M86" s="27">
        <f t="shared" si="14"/>
        <v>0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"/>
    </row>
    <row r="87" spans="1:27" s="31" customFormat="1" hidden="1" x14ac:dyDescent="0.2">
      <c r="A87" s="29"/>
      <c r="B87" s="2"/>
      <c r="C87" s="30"/>
      <c r="D87" s="30"/>
      <c r="E87" s="30"/>
      <c r="F87" s="26">
        <f t="shared" si="13"/>
        <v>0</v>
      </c>
      <c r="G87" s="30"/>
      <c r="H87" s="30"/>
      <c r="I87" s="30"/>
      <c r="J87" s="30"/>
      <c r="K87" s="30"/>
      <c r="L87" s="30"/>
      <c r="M87" s="27">
        <f t="shared" si="14"/>
        <v>0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"/>
    </row>
    <row r="88" spans="1:27" s="31" customFormat="1" hidden="1" x14ac:dyDescent="0.2">
      <c r="A88" s="29"/>
      <c r="B88" s="2"/>
      <c r="C88" s="30"/>
      <c r="D88" s="30"/>
      <c r="E88" s="30"/>
      <c r="F88" s="26">
        <f t="shared" si="13"/>
        <v>0</v>
      </c>
      <c r="G88" s="30"/>
      <c r="H88" s="30"/>
      <c r="I88" s="30"/>
      <c r="J88" s="30"/>
      <c r="K88" s="30"/>
      <c r="L88" s="30"/>
      <c r="M88" s="27">
        <f t="shared" si="14"/>
        <v>0</v>
      </c>
      <c r="N88" s="43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"/>
    </row>
    <row r="89" spans="1:27" s="31" customFormat="1" hidden="1" x14ac:dyDescent="0.2">
      <c r="A89" s="29"/>
      <c r="B89" s="2"/>
      <c r="C89" s="30"/>
      <c r="D89" s="30"/>
      <c r="E89" s="30"/>
      <c r="F89" s="26">
        <f t="shared" si="13"/>
        <v>0</v>
      </c>
      <c r="G89" s="30"/>
      <c r="H89" s="30"/>
      <c r="I89" s="30"/>
      <c r="J89" s="30"/>
      <c r="K89" s="30"/>
      <c r="L89" s="30"/>
      <c r="M89" s="27">
        <f t="shared" si="14"/>
        <v>0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"/>
    </row>
    <row r="90" spans="1:27" ht="8.4" hidden="1" customHeight="1" x14ac:dyDescent="0.2">
      <c r="F90" s="26"/>
      <c r="G90" s="3" t="s">
        <v>26</v>
      </c>
      <c r="M90" s="27"/>
    </row>
    <row r="91" spans="1:27" s="38" customFormat="1" hidden="1" x14ac:dyDescent="0.2">
      <c r="A91" s="32" t="s">
        <v>97</v>
      </c>
      <c r="B91" s="33" t="s">
        <v>85</v>
      </c>
      <c r="C91" s="34"/>
      <c r="D91" s="34"/>
      <c r="E91" s="34"/>
      <c r="F91" s="35">
        <f>SUM(F74:F90)</f>
        <v>0</v>
      </c>
      <c r="G91" s="34">
        <f>SUM(G74:G90)</f>
        <v>0</v>
      </c>
      <c r="H91" s="34">
        <f>SUM(H74:H90)</f>
        <v>0</v>
      </c>
      <c r="I91" s="34"/>
      <c r="J91" s="34">
        <f>SUM(J74:J90)</f>
        <v>0</v>
      </c>
      <c r="K91" s="34">
        <f>SUM(K74:K90)</f>
        <v>0</v>
      </c>
      <c r="L91" s="34">
        <f>SUM(L74:L90)</f>
        <v>0</v>
      </c>
      <c r="M91" s="36">
        <f>SUM(M74:M90)</f>
        <v>0</v>
      </c>
      <c r="N91" s="34">
        <f>SUM(N74:N90)</f>
        <v>0</v>
      </c>
      <c r="O91" s="34"/>
      <c r="P91" s="34">
        <f t="shared" ref="P91:Y91" si="15">SUM(P74:P90)</f>
        <v>0</v>
      </c>
      <c r="Q91" s="34">
        <f t="shared" si="15"/>
        <v>0</v>
      </c>
      <c r="R91" s="34">
        <f t="shared" si="15"/>
        <v>0</v>
      </c>
      <c r="S91" s="34">
        <f t="shared" si="15"/>
        <v>0</v>
      </c>
      <c r="T91" s="34">
        <f t="shared" si="15"/>
        <v>0</v>
      </c>
      <c r="U91" s="34">
        <f t="shared" si="15"/>
        <v>0</v>
      </c>
      <c r="V91" s="34">
        <f t="shared" si="15"/>
        <v>0</v>
      </c>
      <c r="W91" s="34">
        <f t="shared" si="15"/>
        <v>0</v>
      </c>
      <c r="X91" s="34">
        <f t="shared" si="15"/>
        <v>0</v>
      </c>
      <c r="Y91" s="34">
        <f t="shared" si="15"/>
        <v>0</v>
      </c>
      <c r="Z91" s="37"/>
      <c r="AA91" s="3"/>
    </row>
    <row r="92" spans="1:27" s="38" customFormat="1" hidden="1" x14ac:dyDescent="0.2">
      <c r="A92" s="44"/>
      <c r="C92" s="37"/>
      <c r="D92" s="37"/>
      <c r="E92" s="37"/>
      <c r="F92" s="45"/>
      <c r="G92" s="37"/>
      <c r="H92" s="37"/>
      <c r="I92" s="37"/>
      <c r="J92" s="37"/>
      <c r="K92" s="37"/>
      <c r="L92" s="37"/>
      <c r="M92" s="46">
        <f>SUM(N91:Y91)-M91</f>
        <v>0</v>
      </c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"/>
    </row>
    <row r="93" spans="1:27" s="31" customFormat="1" x14ac:dyDescent="0.2">
      <c r="A93" s="29"/>
      <c r="C93" s="30"/>
      <c r="D93" s="30"/>
      <c r="E93" s="30"/>
      <c r="F93" s="47"/>
      <c r="G93" s="30" t="s">
        <v>26</v>
      </c>
      <c r="H93" s="30"/>
      <c r="I93" s="30"/>
      <c r="J93" s="30"/>
      <c r="K93" s="30"/>
      <c r="L93" s="30"/>
      <c r="M93" s="46" t="s">
        <v>26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"/>
    </row>
    <row r="94" spans="1:27" s="38" customFormat="1" ht="10.8" thickBot="1" x14ac:dyDescent="0.25">
      <c r="A94" s="32" t="s">
        <v>110</v>
      </c>
      <c r="B94" s="33"/>
      <c r="C94" s="34"/>
      <c r="D94" s="48">
        <f>SUM(D6:D93)</f>
        <v>21566.04</v>
      </c>
      <c r="E94" s="37"/>
      <c r="F94" s="49">
        <f>SUM(F27,F46,F73,F91)</f>
        <v>4235.2</v>
      </c>
      <c r="G94" s="48">
        <f>SUM(G27,G46,G73,G91)</f>
        <v>3536.8</v>
      </c>
      <c r="H94" s="48">
        <f>SUM(H27,H46,H73,H91)</f>
        <v>148.20000000000002</v>
      </c>
      <c r="I94" s="48"/>
      <c r="J94" s="48">
        <f>SUM(J27,J46,J73,J91)</f>
        <v>54.2</v>
      </c>
      <c r="K94" s="48">
        <f>SUM(K27,K46,K73,K91)</f>
        <v>0</v>
      </c>
      <c r="L94" s="48">
        <f>SUM(L27,L46,L73,L91)</f>
        <v>496</v>
      </c>
      <c r="M94" s="50">
        <f>SUM(M27,M46,M73,M91)</f>
        <v>-648.89</v>
      </c>
      <c r="N94" s="48">
        <f>SUM(N27,N46,N73,N91)</f>
        <v>-365.36</v>
      </c>
      <c r="O94" s="48"/>
      <c r="P94" s="48">
        <f t="shared" ref="P94:Y94" si="16">SUM(P27,P46,P73,P91)</f>
        <v>0</v>
      </c>
      <c r="Q94" s="48">
        <f t="shared" si="16"/>
        <v>0</v>
      </c>
      <c r="R94" s="48">
        <f t="shared" si="16"/>
        <v>-14.99</v>
      </c>
      <c r="S94" s="48">
        <f t="shared" si="16"/>
        <v>0</v>
      </c>
      <c r="T94" s="48">
        <f t="shared" si="16"/>
        <v>-240</v>
      </c>
      <c r="U94" s="48">
        <f t="shared" si="16"/>
        <v>0</v>
      </c>
      <c r="V94" s="48">
        <f t="shared" si="16"/>
        <v>-20</v>
      </c>
      <c r="W94" s="48">
        <f t="shared" si="16"/>
        <v>0</v>
      </c>
      <c r="X94" s="48">
        <f t="shared" si="16"/>
        <v>0</v>
      </c>
      <c r="Y94" s="48">
        <f t="shared" si="16"/>
        <v>-28.54</v>
      </c>
      <c r="Z94" s="37"/>
      <c r="AA94" s="3"/>
    </row>
    <row r="95" spans="1:27" s="38" customFormat="1" ht="10.8" thickTop="1" x14ac:dyDescent="0.2">
      <c r="A95" s="44"/>
      <c r="C95" s="37"/>
      <c r="D95" s="37"/>
      <c r="E95" s="37"/>
      <c r="F95" s="45"/>
      <c r="G95" s="37"/>
      <c r="H95" s="37"/>
      <c r="I95" s="37"/>
      <c r="J95" s="37"/>
      <c r="K95" s="37"/>
      <c r="L95" s="37"/>
      <c r="M95" s="51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"/>
    </row>
    <row r="96" spans="1:27" s="38" customFormat="1" hidden="1" x14ac:dyDescent="0.2">
      <c r="A96" s="44" t="s">
        <v>99</v>
      </c>
      <c r="C96" s="37"/>
      <c r="D96" s="37"/>
      <c r="E96" s="37"/>
      <c r="F96" s="45"/>
      <c r="G96" s="37"/>
      <c r="H96" s="37"/>
      <c r="I96" s="37"/>
      <c r="J96" s="37"/>
      <c r="K96" s="37"/>
      <c r="L96" s="37"/>
      <c r="M96" s="51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"/>
    </row>
    <row r="97" spans="1:27" s="38" customFormat="1" hidden="1" x14ac:dyDescent="0.2">
      <c r="A97" s="44"/>
      <c r="C97" s="37"/>
      <c r="D97" s="37"/>
      <c r="E97" s="37"/>
      <c r="F97" s="45"/>
      <c r="G97" s="37"/>
      <c r="H97" s="37"/>
      <c r="I97" s="37"/>
      <c r="J97" s="37"/>
      <c r="K97" s="37"/>
      <c r="L97" s="37"/>
      <c r="M97" s="51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"/>
    </row>
    <row r="98" spans="1:27" s="31" customFormat="1" hidden="1" x14ac:dyDescent="0.2">
      <c r="A98" s="29">
        <v>44561</v>
      </c>
      <c r="B98" s="2" t="s">
        <v>100</v>
      </c>
      <c r="C98" s="30"/>
      <c r="D98" s="30"/>
      <c r="E98" s="30"/>
      <c r="F98" s="26">
        <v>0</v>
      </c>
      <c r="G98" s="30"/>
      <c r="H98" s="52"/>
      <c r="J98" s="30"/>
      <c r="K98" s="30"/>
      <c r="L98" s="30"/>
      <c r="M98" s="27">
        <f>SUM(N98:Z98)</f>
        <v>0</v>
      </c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"/>
    </row>
    <row r="99" spans="1:27" s="31" customFormat="1" hidden="1" x14ac:dyDescent="0.2">
      <c r="A99" s="29">
        <v>44561</v>
      </c>
      <c r="B99" s="2" t="s">
        <v>102</v>
      </c>
      <c r="C99" s="30"/>
      <c r="D99" s="30"/>
      <c r="E99" s="30"/>
      <c r="F99" s="26">
        <f>SUM(G99:L99)</f>
        <v>0</v>
      </c>
      <c r="G99" s="30"/>
      <c r="H99" s="52"/>
      <c r="J99" s="30"/>
      <c r="K99" s="30"/>
      <c r="L99" s="30"/>
      <c r="M99" s="27">
        <f>SUM(N99:Z99)</f>
        <v>0</v>
      </c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"/>
    </row>
    <row r="100" spans="1:27" s="31" customFormat="1" hidden="1" x14ac:dyDescent="0.2">
      <c r="A100" s="29">
        <v>44561</v>
      </c>
      <c r="B100" s="2" t="s">
        <v>103</v>
      </c>
      <c r="C100" s="30"/>
      <c r="D100" s="30"/>
      <c r="E100" s="30"/>
      <c r="F100" s="26">
        <f t="shared" ref="F100" si="17">SUM(G100:L100)</f>
        <v>0</v>
      </c>
      <c r="G100" s="30"/>
      <c r="H100" s="30"/>
      <c r="I100" s="30"/>
      <c r="J100" s="30"/>
      <c r="K100" s="30"/>
      <c r="L100" s="30"/>
      <c r="M100" s="27">
        <f>SUM(N100:Z100)</f>
        <v>0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"/>
    </row>
    <row r="101" spans="1:27" s="38" customFormat="1" x14ac:dyDescent="0.2">
      <c r="A101" s="44"/>
      <c r="C101" s="37"/>
      <c r="D101" s="37"/>
      <c r="E101" s="37"/>
      <c r="F101" s="45"/>
      <c r="G101" s="37"/>
      <c r="H101" s="37"/>
      <c r="I101" s="37"/>
      <c r="J101" s="37"/>
      <c r="K101" s="37"/>
      <c r="L101" s="37"/>
      <c r="M101" s="51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"/>
    </row>
    <row r="102" spans="1:27" s="38" customFormat="1" ht="10.8" thickBot="1" x14ac:dyDescent="0.25">
      <c r="A102" s="32" t="s">
        <v>114</v>
      </c>
      <c r="B102" s="33"/>
      <c r="C102" s="34"/>
      <c r="D102" s="48">
        <f>SUM(D94:D101)</f>
        <v>21566.04</v>
      </c>
      <c r="E102" s="37"/>
      <c r="F102" s="49">
        <f>SUM(F94:F101)</f>
        <v>4235.2</v>
      </c>
      <c r="G102" s="49">
        <f t="shared" ref="G102:L102" si="18">SUM(G94:G101)</f>
        <v>3536.8</v>
      </c>
      <c r="H102" s="49">
        <f t="shared" si="18"/>
        <v>148.20000000000002</v>
      </c>
      <c r="I102" s="49">
        <f t="shared" si="18"/>
        <v>0</v>
      </c>
      <c r="J102" s="49">
        <f t="shared" si="18"/>
        <v>54.2</v>
      </c>
      <c r="K102" s="49">
        <f t="shared" si="18"/>
        <v>0</v>
      </c>
      <c r="L102" s="49">
        <f t="shared" si="18"/>
        <v>496</v>
      </c>
      <c r="M102" s="50">
        <f>SUM(M94:M101)</f>
        <v>-648.89</v>
      </c>
      <c r="N102" s="48">
        <f>SUM(N94:N101)</f>
        <v>-365.36</v>
      </c>
      <c r="O102" s="48"/>
      <c r="P102" s="48">
        <f t="shared" ref="P102:Y102" si="19">SUM(P94:P101)</f>
        <v>0</v>
      </c>
      <c r="Q102" s="48">
        <f t="shared" si="19"/>
        <v>0</v>
      </c>
      <c r="R102" s="48">
        <f t="shared" si="19"/>
        <v>-14.99</v>
      </c>
      <c r="S102" s="48">
        <f t="shared" si="19"/>
        <v>0</v>
      </c>
      <c r="T102" s="48">
        <f t="shared" si="19"/>
        <v>-240</v>
      </c>
      <c r="U102" s="48">
        <f t="shared" si="19"/>
        <v>0</v>
      </c>
      <c r="V102" s="48">
        <f t="shared" si="19"/>
        <v>-20</v>
      </c>
      <c r="W102" s="48">
        <f t="shared" si="19"/>
        <v>0</v>
      </c>
      <c r="X102" s="48">
        <f t="shared" si="19"/>
        <v>0</v>
      </c>
      <c r="Y102" s="48">
        <f t="shared" si="19"/>
        <v>-28.54</v>
      </c>
      <c r="Z102" s="37"/>
      <c r="AA102" s="3"/>
    </row>
    <row r="103" spans="1:27" s="31" customFormat="1" ht="12.6" customHeight="1" thickTop="1" x14ac:dyDescent="0.2">
      <c r="A103" s="29"/>
      <c r="C103" s="30"/>
      <c r="D103" s="30" t="s">
        <v>26</v>
      </c>
      <c r="E103" s="30"/>
      <c r="F103" s="37">
        <f>SUM(G94:L94)-F94</f>
        <v>0</v>
      </c>
      <c r="G103" s="30"/>
      <c r="H103" s="30" t="s">
        <v>26</v>
      </c>
      <c r="I103" s="30"/>
      <c r="J103" s="30"/>
      <c r="K103" s="30"/>
      <c r="L103" s="30"/>
      <c r="M103" s="30">
        <f>SUM(N94:Y94)-M94</f>
        <v>-20</v>
      </c>
      <c r="N103" s="30"/>
      <c r="O103" s="30"/>
      <c r="P103" s="30"/>
      <c r="Q103" s="30"/>
      <c r="R103" s="30"/>
      <c r="S103" s="30"/>
      <c r="T103" s="30"/>
      <c r="U103" s="30"/>
      <c r="V103" s="30"/>
      <c r="W103" s="53" t="s">
        <v>26</v>
      </c>
      <c r="X103" s="53"/>
      <c r="Y103" s="53"/>
      <c r="Z103" s="30"/>
    </row>
    <row r="104" spans="1:27" s="31" customFormat="1" x14ac:dyDescent="0.2">
      <c r="A104" s="54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53"/>
      <c r="X104" s="53"/>
      <c r="Y104" s="53"/>
      <c r="Z104" s="30"/>
    </row>
    <row r="105" spans="1:27" s="55" customFormat="1" ht="10.8" thickBot="1" x14ac:dyDescent="0.25">
      <c r="A105" s="54" t="s">
        <v>105</v>
      </c>
      <c r="C105" s="56" t="s">
        <v>26</v>
      </c>
      <c r="D105" s="48">
        <f>SUM(F101,M101)</f>
        <v>0</v>
      </c>
      <c r="E105" s="53"/>
      <c r="F105" s="37"/>
      <c r="G105" s="57" t="s">
        <v>106</v>
      </c>
      <c r="H105" s="58">
        <f>SUM(H6,H27,H46,H73,H91,H98:H99)</f>
        <v>365.36</v>
      </c>
      <c r="I105" s="58"/>
      <c r="J105" s="59"/>
      <c r="K105" s="60"/>
      <c r="L105" s="60"/>
      <c r="M105" s="60"/>
      <c r="N105" s="61">
        <f>SUM(H6,H27,H46,H73,H91)</f>
        <v>365.36</v>
      </c>
      <c r="O105" s="62"/>
      <c r="P105" s="53"/>
      <c r="Q105" s="53"/>
      <c r="R105" s="53"/>
      <c r="S105" s="53"/>
      <c r="T105" s="53"/>
      <c r="U105" s="53"/>
      <c r="V105" s="53"/>
      <c r="Y105" s="56"/>
      <c r="Z105" s="53"/>
    </row>
    <row r="106" spans="1:27" ht="11.4" thickTop="1" thickBot="1" x14ac:dyDescent="0.25">
      <c r="D106" s="63" t="s">
        <v>26</v>
      </c>
      <c r="K106" s="42"/>
      <c r="L106" s="42"/>
      <c r="M106" s="42"/>
      <c r="N106" s="76">
        <f>SUM(H105+N102)</f>
        <v>0</v>
      </c>
      <c r="O106" s="77"/>
      <c r="P106" s="77" t="s">
        <v>107</v>
      </c>
    </row>
    <row r="107" spans="1:27" s="55" customFormat="1" ht="10.8" thickTop="1" x14ac:dyDescent="0.2">
      <c r="A107" s="1"/>
      <c r="B107" s="1"/>
      <c r="C107" s="1"/>
      <c r="D107" s="1"/>
      <c r="E107" s="1"/>
      <c r="F107" s="56"/>
      <c r="G107" s="3"/>
      <c r="H107" s="3"/>
      <c r="I107" s="3"/>
      <c r="J107" s="3"/>
      <c r="K107" s="3"/>
      <c r="L107" s="3"/>
      <c r="M107" s="3"/>
      <c r="O107" s="42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7" s="31" customFormat="1" ht="12.6" customHeight="1" thickBot="1" x14ac:dyDescent="0.25">
      <c r="A108" s="29"/>
      <c r="C108" s="30"/>
      <c r="D108" s="30"/>
      <c r="E108" s="30"/>
      <c r="F108" s="37"/>
      <c r="G108" s="65" t="s">
        <v>108</v>
      </c>
      <c r="H108" s="66"/>
      <c r="I108" s="67"/>
      <c r="J108" s="68">
        <f>SUM(J94,J6)</f>
        <v>1140.1600000000001</v>
      </c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53"/>
      <c r="X108" s="53"/>
      <c r="Y108" s="53"/>
      <c r="Z108" s="30"/>
    </row>
    <row r="109" spans="1:27" ht="10.8" thickTop="1" x14ac:dyDescent="0.2">
      <c r="K109" s="56"/>
      <c r="L109" s="56"/>
      <c r="M109" s="56"/>
    </row>
  </sheetData>
  <mergeCells count="3">
    <mergeCell ref="F3:F4"/>
    <mergeCell ref="M3:M4"/>
    <mergeCell ref="N3:Q3"/>
  </mergeCells>
  <printOptions headings="1" gridLines="1"/>
  <pageMargins left="0.5" right="0.25" top="0.5" bottom="0.5" header="0.3" footer="0.3"/>
  <pageSetup paperSize="5" scale="8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C9B8E-DB26-463D-ADDD-EB619AE18603}">
  <dimension ref="A1:AA107"/>
  <sheetViews>
    <sheetView zoomScale="110" zoomScaleNormal="110" workbookViewId="0">
      <selection activeCell="D92" sqref="D92"/>
    </sheetView>
  </sheetViews>
  <sheetFormatPr defaultColWidth="8.88671875" defaultRowHeight="10.199999999999999" x14ac:dyDescent="0.2"/>
  <cols>
    <col min="1" max="1" width="9.109375" style="1" customWidth="1"/>
    <col min="2" max="2" width="34.109375" style="2" customWidth="1"/>
    <col min="3" max="3" width="8" style="3" bestFit="1" customWidth="1"/>
    <col min="4" max="4" width="13.88671875" style="3" bestFit="1" customWidth="1"/>
    <col min="5" max="5" width="1.6640625" style="3" customWidth="1"/>
    <col min="6" max="7" width="9" style="3" bestFit="1" customWidth="1"/>
    <col min="8" max="8" width="8.109375" style="3" bestFit="1" customWidth="1"/>
    <col min="9" max="9" width="2.33203125" style="3" customWidth="1"/>
    <col min="10" max="10" width="8.109375" style="3" bestFit="1" customWidth="1"/>
    <col min="11" max="12" width="9" style="3" bestFit="1" customWidth="1"/>
    <col min="13" max="13" width="9.5546875" style="3" bestFit="1" customWidth="1"/>
    <col min="14" max="14" width="8.88671875" style="3" customWidth="1"/>
    <col min="15" max="15" width="2.109375" style="3" customWidth="1"/>
    <col min="16" max="16" width="9.5546875" style="3" bestFit="1" customWidth="1"/>
    <col min="17" max="18" width="7.44140625" style="3" bestFit="1" customWidth="1"/>
    <col min="19" max="19" width="7.5546875" style="3" bestFit="1" customWidth="1"/>
    <col min="20" max="20" width="7.6640625" style="3" bestFit="1" customWidth="1"/>
    <col min="21" max="21" width="8.6640625" style="3" bestFit="1" customWidth="1"/>
    <col min="22" max="22" width="8" style="3" bestFit="1" customWidth="1"/>
    <col min="23" max="23" width="8.6640625" style="3" bestFit="1" customWidth="1"/>
    <col min="24" max="25" width="7.44140625" style="3" bestFit="1" customWidth="1"/>
    <col min="26" max="26" width="1.6640625" style="3" customWidth="1"/>
    <col min="27" max="27" width="7.109375" style="2" customWidth="1"/>
    <col min="28" max="16384" width="8.88671875" style="2"/>
  </cols>
  <sheetData>
    <row r="1" spans="1:27" ht="12.6" x14ac:dyDescent="0.2">
      <c r="A1" s="1" t="s">
        <v>0</v>
      </c>
      <c r="D1" s="75"/>
    </row>
    <row r="2" spans="1:27" x14ac:dyDescent="0.2">
      <c r="A2" s="1" t="s">
        <v>1</v>
      </c>
    </row>
    <row r="3" spans="1:27" ht="14.4" customHeight="1" x14ac:dyDescent="0.2">
      <c r="A3" s="4">
        <v>2021</v>
      </c>
      <c r="D3" s="5"/>
      <c r="F3" s="116" t="s">
        <v>2</v>
      </c>
      <c r="G3" s="6" t="s">
        <v>3</v>
      </c>
      <c r="H3" s="6"/>
      <c r="I3" s="6"/>
      <c r="J3" s="6"/>
      <c r="K3" s="6"/>
      <c r="L3" s="6"/>
      <c r="M3" s="118" t="s">
        <v>4</v>
      </c>
      <c r="N3" s="120" t="s">
        <v>5</v>
      </c>
      <c r="O3" s="120"/>
      <c r="P3" s="120"/>
      <c r="Q3" s="120"/>
      <c r="R3" s="7"/>
      <c r="S3" s="7"/>
      <c r="T3" s="7"/>
      <c r="U3" s="7"/>
      <c r="V3" s="7"/>
      <c r="W3" s="7"/>
      <c r="X3" s="7"/>
      <c r="Y3" s="8"/>
    </row>
    <row r="4" spans="1:27" ht="41.4" thickBot="1" x14ac:dyDescent="0.25">
      <c r="A4" s="9" t="s">
        <v>6</v>
      </c>
      <c r="B4" s="10" t="s">
        <v>7</v>
      </c>
      <c r="C4" s="11"/>
      <c r="D4" s="12" t="s">
        <v>8</v>
      </c>
      <c r="E4" s="13"/>
      <c r="F4" s="117"/>
      <c r="G4" s="14" t="s">
        <v>9</v>
      </c>
      <c r="H4" s="15" t="s">
        <v>10</v>
      </c>
      <c r="I4" s="15"/>
      <c r="J4" s="15" t="s">
        <v>11</v>
      </c>
      <c r="K4" s="14" t="s">
        <v>12</v>
      </c>
      <c r="L4" s="14" t="s">
        <v>13</v>
      </c>
      <c r="M4" s="119"/>
      <c r="N4" s="16" t="s">
        <v>14</v>
      </c>
      <c r="O4" s="16"/>
      <c r="P4" s="16" t="s">
        <v>15</v>
      </c>
      <c r="Q4" s="16" t="s">
        <v>16</v>
      </c>
      <c r="R4" s="16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6" t="s">
        <v>22</v>
      </c>
      <c r="X4" s="16" t="s">
        <v>23</v>
      </c>
      <c r="Y4" s="16" t="s">
        <v>24</v>
      </c>
      <c r="AA4" s="3"/>
    </row>
    <row r="5" spans="1:27" ht="14.4" customHeight="1" x14ac:dyDescent="0.2">
      <c r="E5" s="17"/>
      <c r="F5" s="18"/>
      <c r="G5" s="17"/>
      <c r="H5" s="17"/>
      <c r="I5" s="17"/>
      <c r="J5" s="17"/>
      <c r="K5" s="17"/>
      <c r="L5" s="17"/>
      <c r="M5" s="19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AA5" s="3"/>
    </row>
    <row r="6" spans="1:27" s="21" customFormat="1" x14ac:dyDescent="0.2">
      <c r="A6" s="20">
        <v>44200</v>
      </c>
      <c r="B6" s="21" t="s">
        <v>25</v>
      </c>
      <c r="C6" s="22"/>
      <c r="D6" s="22">
        <v>17999.73</v>
      </c>
      <c r="E6" s="22"/>
      <c r="F6" s="23"/>
      <c r="G6" s="22">
        <f>17999.73-217.16-1085.96</f>
        <v>16696.61</v>
      </c>
      <c r="H6" s="22">
        <v>217.16</v>
      </c>
      <c r="I6" s="22"/>
      <c r="J6" s="22">
        <v>1085.96</v>
      </c>
      <c r="K6" s="22"/>
      <c r="L6" s="22"/>
      <c r="M6" s="24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5"/>
      <c r="AA6" s="25"/>
    </row>
    <row r="7" spans="1:27" ht="8.4" customHeight="1" x14ac:dyDescent="0.2">
      <c r="F7" s="26"/>
      <c r="G7" s="3" t="s">
        <v>26</v>
      </c>
      <c r="M7" s="27"/>
    </row>
    <row r="8" spans="1:27" x14ac:dyDescent="0.2">
      <c r="A8" s="28">
        <v>44207</v>
      </c>
      <c r="B8" s="2" t="s">
        <v>109</v>
      </c>
      <c r="D8" s="3">
        <v>-240</v>
      </c>
      <c r="F8" s="26">
        <f>SUM(G8:L8)</f>
        <v>0</v>
      </c>
      <c r="M8" s="27">
        <f t="shared" ref="M8:M23" si="0">SUM(N8:Z8)</f>
        <v>-240</v>
      </c>
      <c r="T8" s="3">
        <v>-240</v>
      </c>
      <c r="Z8" s="2"/>
      <c r="AA8" s="3">
        <f t="shared" ref="AA8:AA13" si="1">SUM($F8,$M8)-$D8</f>
        <v>0</v>
      </c>
    </row>
    <row r="9" spans="1:27" x14ac:dyDescent="0.2">
      <c r="A9" s="28">
        <v>44215</v>
      </c>
      <c r="B9" s="2" t="s">
        <v>111</v>
      </c>
      <c r="D9" s="3">
        <v>-217.16</v>
      </c>
      <c r="F9" s="26">
        <f t="shared" ref="F9:F23" si="2">SUM(G9:L9)</f>
        <v>0</v>
      </c>
      <c r="M9" s="27">
        <f t="shared" si="0"/>
        <v>-217.16</v>
      </c>
      <c r="N9" s="3">
        <v>-217.16</v>
      </c>
      <c r="Z9" s="2"/>
      <c r="AA9" s="3">
        <f t="shared" si="1"/>
        <v>0</v>
      </c>
    </row>
    <row r="10" spans="1:27" x14ac:dyDescent="0.2">
      <c r="A10" s="28">
        <v>44215</v>
      </c>
      <c r="B10" s="2" t="s">
        <v>112</v>
      </c>
      <c r="D10" s="3">
        <v>100</v>
      </c>
      <c r="F10" s="26">
        <f t="shared" si="2"/>
        <v>100</v>
      </c>
      <c r="K10" s="3">
        <v>100</v>
      </c>
      <c r="M10" s="27">
        <f t="shared" si="0"/>
        <v>0</v>
      </c>
      <c r="Z10" s="2"/>
      <c r="AA10" s="3">
        <f t="shared" si="1"/>
        <v>0</v>
      </c>
    </row>
    <row r="11" spans="1:27" x14ac:dyDescent="0.2">
      <c r="A11" s="28">
        <v>44215</v>
      </c>
      <c r="B11" s="2" t="s">
        <v>113</v>
      </c>
      <c r="D11" s="3">
        <v>165.06</v>
      </c>
      <c r="F11" s="26">
        <f t="shared" si="2"/>
        <v>165.06</v>
      </c>
      <c r="K11" s="3">
        <v>165.06</v>
      </c>
      <c r="M11" s="27">
        <f t="shared" si="0"/>
        <v>0</v>
      </c>
      <c r="Z11" s="2"/>
      <c r="AA11" s="3">
        <f t="shared" si="1"/>
        <v>0</v>
      </c>
    </row>
    <row r="12" spans="1:27" x14ac:dyDescent="0.2">
      <c r="A12" s="28"/>
      <c r="F12" s="26">
        <f t="shared" si="2"/>
        <v>0</v>
      </c>
      <c r="M12" s="27">
        <f t="shared" si="0"/>
        <v>0</v>
      </c>
      <c r="Z12" s="2"/>
      <c r="AA12" s="3">
        <f t="shared" si="1"/>
        <v>0</v>
      </c>
    </row>
    <row r="13" spans="1:27" x14ac:dyDescent="0.2">
      <c r="A13" s="28"/>
      <c r="F13" s="26">
        <f t="shared" si="2"/>
        <v>0</v>
      </c>
      <c r="M13" s="27">
        <f t="shared" si="0"/>
        <v>0</v>
      </c>
      <c r="Z13" s="2"/>
      <c r="AA13" s="3">
        <f t="shared" si="1"/>
        <v>0</v>
      </c>
    </row>
    <row r="14" spans="1:27" x14ac:dyDescent="0.2">
      <c r="A14" s="28"/>
      <c r="F14" s="26">
        <f t="shared" si="2"/>
        <v>0</v>
      </c>
      <c r="M14" s="27">
        <f t="shared" si="0"/>
        <v>0</v>
      </c>
      <c r="Z14" s="2"/>
      <c r="AA14" s="3"/>
    </row>
    <row r="15" spans="1:27" x14ac:dyDescent="0.2">
      <c r="A15" s="28"/>
      <c r="F15" s="26">
        <f t="shared" si="2"/>
        <v>0</v>
      </c>
      <c r="M15" s="27">
        <f t="shared" si="0"/>
        <v>0</v>
      </c>
      <c r="Z15" s="2"/>
      <c r="AA15" s="3"/>
    </row>
    <row r="16" spans="1:27" x14ac:dyDescent="0.2">
      <c r="A16" s="28"/>
      <c r="F16" s="26">
        <f t="shared" si="2"/>
        <v>0</v>
      </c>
      <c r="M16" s="27">
        <f t="shared" si="0"/>
        <v>0</v>
      </c>
      <c r="Z16" s="2"/>
      <c r="AA16" s="3"/>
    </row>
    <row r="17" spans="1:27" x14ac:dyDescent="0.2">
      <c r="A17" s="28"/>
      <c r="F17" s="26">
        <f t="shared" si="2"/>
        <v>0</v>
      </c>
      <c r="M17" s="27">
        <f t="shared" si="0"/>
        <v>0</v>
      </c>
      <c r="AA17" s="3">
        <f t="shared" ref="AA17:AA23" si="3">SUM($F17,$M17)-$D17</f>
        <v>0</v>
      </c>
    </row>
    <row r="18" spans="1:27" x14ac:dyDescent="0.2">
      <c r="A18" s="28"/>
      <c r="F18" s="26">
        <f t="shared" si="2"/>
        <v>0</v>
      </c>
      <c r="M18" s="27">
        <f t="shared" si="0"/>
        <v>0</v>
      </c>
      <c r="AA18" s="3">
        <f t="shared" si="3"/>
        <v>0</v>
      </c>
    </row>
    <row r="19" spans="1:27" s="31" customFormat="1" x14ac:dyDescent="0.2">
      <c r="A19" s="29"/>
      <c r="B19" s="2"/>
      <c r="C19" s="3"/>
      <c r="D19" s="30"/>
      <c r="E19" s="30"/>
      <c r="F19" s="26">
        <f t="shared" si="2"/>
        <v>0</v>
      </c>
      <c r="G19" s="30"/>
      <c r="H19" s="30"/>
      <c r="I19" s="30"/>
      <c r="J19" s="30"/>
      <c r="K19" s="30"/>
      <c r="L19" s="30"/>
      <c r="M19" s="27">
        <f t="shared" si="0"/>
        <v>0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">
        <f t="shared" si="3"/>
        <v>0</v>
      </c>
    </row>
    <row r="20" spans="1:27" s="31" customFormat="1" x14ac:dyDescent="0.2">
      <c r="A20" s="29"/>
      <c r="C20" s="30"/>
      <c r="D20" s="30"/>
      <c r="E20" s="30"/>
      <c r="F20" s="26">
        <f t="shared" si="2"/>
        <v>0</v>
      </c>
      <c r="G20" s="30"/>
      <c r="H20" s="30"/>
      <c r="I20" s="30"/>
      <c r="J20" s="30"/>
      <c r="K20" s="30"/>
      <c r="L20" s="30"/>
      <c r="M20" s="27">
        <f t="shared" si="0"/>
        <v>0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">
        <f t="shared" si="3"/>
        <v>0</v>
      </c>
    </row>
    <row r="21" spans="1:27" s="31" customFormat="1" x14ac:dyDescent="0.2">
      <c r="A21" s="29"/>
      <c r="C21" s="30"/>
      <c r="D21" s="30"/>
      <c r="E21" s="30"/>
      <c r="F21" s="26">
        <f t="shared" si="2"/>
        <v>0</v>
      </c>
      <c r="G21" s="30"/>
      <c r="H21" s="30"/>
      <c r="I21" s="30"/>
      <c r="J21" s="30"/>
      <c r="K21" s="30"/>
      <c r="L21" s="30"/>
      <c r="M21" s="27">
        <f t="shared" si="0"/>
        <v>0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">
        <f t="shared" si="3"/>
        <v>0</v>
      </c>
    </row>
    <row r="22" spans="1:27" s="31" customFormat="1" x14ac:dyDescent="0.2">
      <c r="A22" s="29"/>
      <c r="B22" s="2"/>
      <c r="C22" s="3"/>
      <c r="D22" s="30"/>
      <c r="E22" s="30"/>
      <c r="F22" s="26">
        <f t="shared" si="2"/>
        <v>0</v>
      </c>
      <c r="G22" s="30"/>
      <c r="H22" s="30"/>
      <c r="I22" s="30"/>
      <c r="J22" s="30"/>
      <c r="K22" s="30"/>
      <c r="L22" s="30"/>
      <c r="M22" s="27">
        <f t="shared" si="0"/>
        <v>0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">
        <f t="shared" si="3"/>
        <v>0</v>
      </c>
    </row>
    <row r="23" spans="1:27" s="31" customFormat="1" x14ac:dyDescent="0.2">
      <c r="A23" s="29"/>
      <c r="C23" s="30"/>
      <c r="D23" s="30"/>
      <c r="E23" s="30"/>
      <c r="F23" s="26">
        <f t="shared" si="2"/>
        <v>0</v>
      </c>
      <c r="G23" s="30"/>
      <c r="H23" s="30"/>
      <c r="I23" s="30"/>
      <c r="J23" s="30"/>
      <c r="K23" s="30"/>
      <c r="L23" s="30"/>
      <c r="M23" s="27">
        <f t="shared" si="0"/>
        <v>0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">
        <f t="shared" si="3"/>
        <v>0</v>
      </c>
    </row>
    <row r="24" spans="1:27" ht="8.4" customHeight="1" x14ac:dyDescent="0.2">
      <c r="F24" s="26"/>
      <c r="G24" s="3" t="s">
        <v>26</v>
      </c>
      <c r="M24" s="27"/>
    </row>
    <row r="25" spans="1:27" s="38" customFormat="1" x14ac:dyDescent="0.2">
      <c r="A25" s="32" t="s">
        <v>44</v>
      </c>
      <c r="B25" s="33" t="s">
        <v>45</v>
      </c>
      <c r="C25" s="34"/>
      <c r="D25" s="34"/>
      <c r="E25" s="34"/>
      <c r="F25" s="35">
        <f>SUM(F7:F24)</f>
        <v>265.06</v>
      </c>
      <c r="G25" s="34">
        <f>SUM(G7:G24)</f>
        <v>0</v>
      </c>
      <c r="H25" s="34">
        <f>SUM(H7:H24)</f>
        <v>0</v>
      </c>
      <c r="I25" s="34"/>
      <c r="J25" s="34">
        <f>SUM(J7:J24)</f>
        <v>0</v>
      </c>
      <c r="K25" s="34">
        <f>SUM(K7:K24)</f>
        <v>265.06</v>
      </c>
      <c r="L25" s="34">
        <f>SUM(L7:L24)</f>
        <v>0</v>
      </c>
      <c r="M25" s="36">
        <f>SUM(M7:M24)</f>
        <v>-457.15999999999997</v>
      </c>
      <c r="N25" s="34">
        <f>SUM(N7:N24)</f>
        <v>-217.16</v>
      </c>
      <c r="O25" s="34"/>
      <c r="P25" s="34">
        <f t="shared" ref="P25:Y25" si="4">SUM(P7:P24)</f>
        <v>0</v>
      </c>
      <c r="Q25" s="34">
        <f t="shared" si="4"/>
        <v>0</v>
      </c>
      <c r="R25" s="34">
        <f t="shared" si="4"/>
        <v>0</v>
      </c>
      <c r="S25" s="34">
        <f t="shared" si="4"/>
        <v>0</v>
      </c>
      <c r="T25" s="34">
        <f t="shared" si="4"/>
        <v>-240</v>
      </c>
      <c r="U25" s="34">
        <f t="shared" si="4"/>
        <v>0</v>
      </c>
      <c r="V25" s="34">
        <f t="shared" si="4"/>
        <v>0</v>
      </c>
      <c r="W25" s="34">
        <f t="shared" si="4"/>
        <v>0</v>
      </c>
      <c r="X25" s="34">
        <f t="shared" si="4"/>
        <v>0</v>
      </c>
      <c r="Y25" s="34">
        <f t="shared" si="4"/>
        <v>0</v>
      </c>
      <c r="Z25" s="37"/>
      <c r="AA25" s="3"/>
    </row>
    <row r="26" spans="1:27" x14ac:dyDescent="0.2">
      <c r="F26" s="26"/>
      <c r="G26" s="3" t="s">
        <v>26</v>
      </c>
      <c r="M26" s="27"/>
    </row>
    <row r="27" spans="1:27" s="31" customFormat="1" hidden="1" x14ac:dyDescent="0.2">
      <c r="A27" s="29"/>
      <c r="C27" s="30"/>
      <c r="D27" s="30"/>
      <c r="E27" s="30"/>
      <c r="F27" s="26">
        <f t="shared" ref="F27:F42" si="5">SUM(G27:L27)</f>
        <v>0</v>
      </c>
      <c r="G27" s="30"/>
      <c r="H27" s="30"/>
      <c r="I27" s="30"/>
      <c r="J27" s="30"/>
      <c r="K27" s="30"/>
      <c r="L27" s="30"/>
      <c r="M27" s="27">
        <f t="shared" ref="M27:M42" si="6">SUM(N27:Z27)</f>
        <v>0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">
        <f t="shared" ref="AA27:AA33" si="7">SUM($F27,$M27)-$D27</f>
        <v>0</v>
      </c>
    </row>
    <row r="28" spans="1:27" s="31" customFormat="1" hidden="1" x14ac:dyDescent="0.2">
      <c r="A28" s="29"/>
      <c r="C28" s="30"/>
      <c r="D28" s="30"/>
      <c r="E28" s="30"/>
      <c r="F28" s="26">
        <f t="shared" si="5"/>
        <v>0</v>
      </c>
      <c r="G28" s="30"/>
      <c r="H28" s="30"/>
      <c r="I28" s="30"/>
      <c r="J28" s="30"/>
      <c r="K28" s="30"/>
      <c r="L28" s="30"/>
      <c r="M28" s="27">
        <f t="shared" si="6"/>
        <v>0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">
        <f t="shared" si="7"/>
        <v>0</v>
      </c>
    </row>
    <row r="29" spans="1:27" s="31" customFormat="1" hidden="1" x14ac:dyDescent="0.2">
      <c r="A29" s="29"/>
      <c r="C29" s="30"/>
      <c r="D29" s="30"/>
      <c r="E29" s="30"/>
      <c r="F29" s="26">
        <f t="shared" si="5"/>
        <v>0</v>
      </c>
      <c r="G29" s="30"/>
      <c r="H29" s="30"/>
      <c r="I29" s="30"/>
      <c r="J29" s="30"/>
      <c r="K29" s="30"/>
      <c r="L29" s="30"/>
      <c r="M29" s="27">
        <f t="shared" si="6"/>
        <v>0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">
        <f t="shared" si="7"/>
        <v>0</v>
      </c>
    </row>
    <row r="30" spans="1:27" s="31" customFormat="1" hidden="1" x14ac:dyDescent="0.2">
      <c r="A30" s="29"/>
      <c r="B30" s="2"/>
      <c r="C30" s="3"/>
      <c r="D30" s="30"/>
      <c r="E30" s="30"/>
      <c r="F30" s="26">
        <f t="shared" si="5"/>
        <v>0</v>
      </c>
      <c r="G30" s="30"/>
      <c r="H30" s="30"/>
      <c r="I30" s="30"/>
      <c r="J30" s="30"/>
      <c r="K30" s="30"/>
      <c r="L30" s="30"/>
      <c r="M30" s="27">
        <f t="shared" si="6"/>
        <v>0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">
        <f t="shared" si="7"/>
        <v>0</v>
      </c>
    </row>
    <row r="31" spans="1:27" s="31" customFormat="1" hidden="1" x14ac:dyDescent="0.2">
      <c r="A31" s="29"/>
      <c r="C31" s="30"/>
      <c r="D31" s="30"/>
      <c r="E31" s="30"/>
      <c r="F31" s="26">
        <f t="shared" si="5"/>
        <v>0</v>
      </c>
      <c r="G31" s="30"/>
      <c r="H31" s="30"/>
      <c r="I31" s="30"/>
      <c r="J31" s="30"/>
      <c r="K31" s="30"/>
      <c r="L31" s="30"/>
      <c r="M31" s="27">
        <f t="shared" si="6"/>
        <v>0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">
        <f t="shared" si="7"/>
        <v>0</v>
      </c>
    </row>
    <row r="32" spans="1:27" s="31" customFormat="1" hidden="1" x14ac:dyDescent="0.2">
      <c r="A32" s="29"/>
      <c r="B32" s="2"/>
      <c r="C32" s="3"/>
      <c r="D32" s="30"/>
      <c r="E32" s="30"/>
      <c r="F32" s="26">
        <f t="shared" si="5"/>
        <v>0</v>
      </c>
      <c r="G32" s="30"/>
      <c r="H32" s="30"/>
      <c r="I32" s="30"/>
      <c r="J32" s="30"/>
      <c r="K32" s="30"/>
      <c r="L32" s="30"/>
      <c r="M32" s="27">
        <f t="shared" si="6"/>
        <v>0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">
        <f t="shared" si="7"/>
        <v>0</v>
      </c>
    </row>
    <row r="33" spans="1:27" s="31" customFormat="1" hidden="1" x14ac:dyDescent="0.2">
      <c r="A33" s="29"/>
      <c r="C33" s="30"/>
      <c r="D33" s="30"/>
      <c r="E33" s="30"/>
      <c r="F33" s="26">
        <f t="shared" si="5"/>
        <v>0</v>
      </c>
      <c r="G33" s="30"/>
      <c r="H33" s="30"/>
      <c r="I33" s="30"/>
      <c r="J33" s="30"/>
      <c r="K33" s="30"/>
      <c r="L33" s="30"/>
      <c r="M33" s="27">
        <f t="shared" si="6"/>
        <v>0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">
        <f t="shared" si="7"/>
        <v>0</v>
      </c>
    </row>
    <row r="34" spans="1:27" s="31" customFormat="1" hidden="1" x14ac:dyDescent="0.2">
      <c r="A34" s="29"/>
      <c r="C34" s="30"/>
      <c r="D34" s="30"/>
      <c r="E34" s="30"/>
      <c r="F34" s="26">
        <f t="shared" si="5"/>
        <v>0</v>
      </c>
      <c r="G34" s="30"/>
      <c r="H34" s="30"/>
      <c r="I34" s="30"/>
      <c r="J34" s="30"/>
      <c r="K34" s="30"/>
      <c r="L34" s="30"/>
      <c r="M34" s="27">
        <f t="shared" si="6"/>
        <v>0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">
        <f>SUM($F34,$M34)-$C34</f>
        <v>0</v>
      </c>
    </row>
    <row r="35" spans="1:27" s="31" customFormat="1" hidden="1" x14ac:dyDescent="0.2">
      <c r="A35" s="29"/>
      <c r="C35" s="30"/>
      <c r="D35" s="30"/>
      <c r="E35" s="30"/>
      <c r="F35" s="26">
        <f t="shared" si="5"/>
        <v>0</v>
      </c>
      <c r="G35" s="30"/>
      <c r="H35" s="30"/>
      <c r="I35" s="30"/>
      <c r="J35" s="30"/>
      <c r="K35" s="30"/>
      <c r="L35" s="30"/>
      <c r="M35" s="27">
        <f t="shared" si="6"/>
        <v>0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">
        <f>SUM($F35,$M35)-$C35</f>
        <v>0</v>
      </c>
    </row>
    <row r="36" spans="1:27" s="31" customFormat="1" hidden="1" x14ac:dyDescent="0.2">
      <c r="A36" s="29"/>
      <c r="C36" s="30"/>
      <c r="D36" s="30"/>
      <c r="E36" s="30"/>
      <c r="F36" s="26">
        <f t="shared" si="5"/>
        <v>0</v>
      </c>
      <c r="G36" s="30"/>
      <c r="H36" s="30"/>
      <c r="I36" s="30"/>
      <c r="J36" s="30"/>
      <c r="K36" s="30"/>
      <c r="L36" s="30"/>
      <c r="M36" s="27">
        <f t="shared" si="6"/>
        <v>0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">
        <f>SUM($F36,$M36)-$C36</f>
        <v>0</v>
      </c>
    </row>
    <row r="37" spans="1:27" s="31" customFormat="1" hidden="1" x14ac:dyDescent="0.2">
      <c r="A37" s="29"/>
      <c r="C37" s="30"/>
      <c r="D37" s="30"/>
      <c r="E37" s="30"/>
      <c r="F37" s="26">
        <f t="shared" si="5"/>
        <v>0</v>
      </c>
      <c r="G37" s="30"/>
      <c r="H37" s="30"/>
      <c r="I37" s="30"/>
      <c r="J37" s="30"/>
      <c r="K37" s="30"/>
      <c r="L37" s="30"/>
      <c r="M37" s="27">
        <f t="shared" si="6"/>
        <v>0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">
        <f>SUM($F37,$M37)-$C37</f>
        <v>0</v>
      </c>
    </row>
    <row r="38" spans="1:27" s="31" customFormat="1" hidden="1" x14ac:dyDescent="0.2">
      <c r="A38" s="29"/>
      <c r="C38" s="30"/>
      <c r="D38" s="30"/>
      <c r="E38" s="30"/>
      <c r="F38" s="26">
        <f t="shared" si="5"/>
        <v>0</v>
      </c>
      <c r="G38" s="30"/>
      <c r="H38" s="30"/>
      <c r="I38" s="30"/>
      <c r="J38" s="30"/>
      <c r="K38" s="30"/>
      <c r="L38" s="30"/>
      <c r="M38" s="27">
        <f t="shared" si="6"/>
        <v>0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">
        <f>SUM($F38,$M38)-$D38</f>
        <v>0</v>
      </c>
    </row>
    <row r="39" spans="1:27" s="31" customFormat="1" hidden="1" x14ac:dyDescent="0.2">
      <c r="A39" s="29"/>
      <c r="C39" s="30"/>
      <c r="D39" s="30"/>
      <c r="E39" s="30"/>
      <c r="F39" s="26">
        <f t="shared" si="5"/>
        <v>0</v>
      </c>
      <c r="G39" s="30"/>
      <c r="H39" s="30"/>
      <c r="I39" s="30"/>
      <c r="J39" s="30"/>
      <c r="K39" s="30"/>
      <c r="L39" s="30"/>
      <c r="M39" s="27">
        <f t="shared" si="6"/>
        <v>0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">
        <f>SUM($F39,$M39)-$D39</f>
        <v>0</v>
      </c>
    </row>
    <row r="40" spans="1:27" s="31" customFormat="1" hidden="1" x14ac:dyDescent="0.2">
      <c r="A40" s="29"/>
      <c r="B40" s="40"/>
      <c r="C40" s="41"/>
      <c r="D40" s="30"/>
      <c r="E40" s="30"/>
      <c r="F40" s="26">
        <f t="shared" si="5"/>
        <v>0</v>
      </c>
      <c r="G40" s="30"/>
      <c r="H40" s="30"/>
      <c r="I40" s="30"/>
      <c r="J40" s="30"/>
      <c r="K40" s="30"/>
      <c r="L40" s="30"/>
      <c r="M40" s="27">
        <f t="shared" si="6"/>
        <v>0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">
        <f>SUM($F40,$M40)-$D40</f>
        <v>0</v>
      </c>
    </row>
    <row r="41" spans="1:27" s="31" customFormat="1" hidden="1" x14ac:dyDescent="0.2">
      <c r="A41" s="29"/>
      <c r="C41" s="30"/>
      <c r="D41" s="30"/>
      <c r="E41" s="30"/>
      <c r="F41" s="26">
        <f t="shared" si="5"/>
        <v>0</v>
      </c>
      <c r="G41" s="30"/>
      <c r="H41" s="30"/>
      <c r="I41" s="30"/>
      <c r="J41" s="30"/>
      <c r="K41" s="30"/>
      <c r="L41" s="30"/>
      <c r="M41" s="27">
        <f t="shared" si="6"/>
        <v>0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">
        <f>SUM($F41,$M41)-$D41</f>
        <v>0</v>
      </c>
    </row>
    <row r="42" spans="1:27" s="31" customFormat="1" hidden="1" x14ac:dyDescent="0.2">
      <c r="A42" s="29"/>
      <c r="C42" s="30"/>
      <c r="D42" s="30"/>
      <c r="E42" s="30"/>
      <c r="F42" s="26">
        <f t="shared" si="5"/>
        <v>0</v>
      </c>
      <c r="G42" s="30"/>
      <c r="H42" s="30"/>
      <c r="I42" s="30"/>
      <c r="J42" s="30"/>
      <c r="K42" s="30"/>
      <c r="L42" s="30"/>
      <c r="M42" s="27">
        <f t="shared" si="6"/>
        <v>0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"/>
      <c r="Y42" s="3"/>
      <c r="Z42" s="30"/>
      <c r="AA42" s="3">
        <f>SUM($F42,$M42)-$D42</f>
        <v>0</v>
      </c>
    </row>
    <row r="43" spans="1:27" ht="8.4" hidden="1" customHeight="1" x14ac:dyDescent="0.2">
      <c r="F43" s="26"/>
      <c r="G43" s="3" t="s">
        <v>26</v>
      </c>
      <c r="M43" s="27"/>
    </row>
    <row r="44" spans="1:27" s="38" customFormat="1" hidden="1" x14ac:dyDescent="0.2">
      <c r="A44" s="32" t="s">
        <v>59</v>
      </c>
      <c r="B44" s="33"/>
      <c r="C44" s="34"/>
      <c r="D44" s="34"/>
      <c r="E44" s="34"/>
      <c r="F44" s="35">
        <f>SUM(F26:F43)</f>
        <v>0</v>
      </c>
      <c r="G44" s="34">
        <f t="shared" ref="G44:K44" si="8">SUM(G26:G43)</f>
        <v>0</v>
      </c>
      <c r="H44" s="34">
        <f t="shared" si="8"/>
        <v>0</v>
      </c>
      <c r="I44" s="34"/>
      <c r="J44" s="34">
        <f t="shared" si="8"/>
        <v>0</v>
      </c>
      <c r="K44" s="34">
        <f t="shared" si="8"/>
        <v>0</v>
      </c>
      <c r="L44" s="34">
        <f>SUM(L26:L43)</f>
        <v>0</v>
      </c>
      <c r="M44" s="36">
        <f>SUM(M26:M43)</f>
        <v>0</v>
      </c>
      <c r="N44" s="34">
        <f t="shared" ref="N44:Y44" si="9">SUM(N26:N43)</f>
        <v>0</v>
      </c>
      <c r="O44" s="34"/>
      <c r="P44" s="34">
        <f t="shared" si="9"/>
        <v>0</v>
      </c>
      <c r="Q44" s="34">
        <f t="shared" si="9"/>
        <v>0</v>
      </c>
      <c r="R44" s="34">
        <f t="shared" si="9"/>
        <v>0</v>
      </c>
      <c r="S44" s="34">
        <f t="shared" si="9"/>
        <v>0</v>
      </c>
      <c r="T44" s="34">
        <f t="shared" si="9"/>
        <v>0</v>
      </c>
      <c r="U44" s="34">
        <f t="shared" si="9"/>
        <v>0</v>
      </c>
      <c r="V44" s="34">
        <f t="shared" si="9"/>
        <v>0</v>
      </c>
      <c r="W44" s="34">
        <f t="shared" si="9"/>
        <v>0</v>
      </c>
      <c r="X44" s="34">
        <f t="shared" si="9"/>
        <v>0</v>
      </c>
      <c r="Y44" s="34">
        <f t="shared" si="9"/>
        <v>0</v>
      </c>
      <c r="Z44" s="37"/>
      <c r="AA44" s="3"/>
    </row>
    <row r="45" spans="1:27" ht="8.4" hidden="1" customHeight="1" x14ac:dyDescent="0.2">
      <c r="F45" s="26"/>
      <c r="G45" s="3" t="s">
        <v>26</v>
      </c>
      <c r="M45" s="27"/>
    </row>
    <row r="46" spans="1:27" hidden="1" x14ac:dyDescent="0.2">
      <c r="A46" s="28"/>
      <c r="E46" s="30"/>
      <c r="F46" s="26">
        <f t="shared" ref="F46:F69" si="10">SUM(G46:L46)</f>
        <v>0</v>
      </c>
      <c r="G46" s="30"/>
      <c r="H46" s="30"/>
      <c r="I46" s="30"/>
      <c r="J46" s="30"/>
      <c r="K46" s="30"/>
      <c r="L46" s="30"/>
      <c r="M46" s="27">
        <f t="shared" ref="M46:M69" si="11">SUM(N46:Z46)</f>
        <v>0</v>
      </c>
      <c r="N46" s="2"/>
      <c r="O46" s="2"/>
      <c r="P46" s="2"/>
      <c r="Q46" s="2"/>
      <c r="R46" s="2"/>
      <c r="S46" s="2"/>
      <c r="T46" s="2"/>
      <c r="U46" s="2"/>
      <c r="V46" s="2"/>
      <c r="Z46" s="2"/>
      <c r="AA46" s="3">
        <f>SUM($F46,$M46)-$D46</f>
        <v>0</v>
      </c>
    </row>
    <row r="47" spans="1:27" hidden="1" x14ac:dyDescent="0.2">
      <c r="A47" s="28"/>
      <c r="E47" s="30"/>
      <c r="F47" s="26">
        <f t="shared" si="10"/>
        <v>0</v>
      </c>
      <c r="G47" s="30"/>
      <c r="H47" s="30"/>
      <c r="I47" s="30"/>
      <c r="J47" s="30"/>
      <c r="K47" s="30"/>
      <c r="L47" s="30"/>
      <c r="M47" s="27">
        <f t="shared" si="11"/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Z47" s="2"/>
      <c r="AA47" s="3">
        <f>SUM($F47,$M47)-$C47</f>
        <v>0</v>
      </c>
    </row>
    <row r="48" spans="1:27" hidden="1" x14ac:dyDescent="0.2">
      <c r="A48" s="28"/>
      <c r="D48" s="30"/>
      <c r="E48" s="30"/>
      <c r="F48" s="26">
        <f t="shared" si="10"/>
        <v>0</v>
      </c>
      <c r="G48" s="30"/>
      <c r="H48" s="30"/>
      <c r="I48" s="30"/>
      <c r="J48" s="30"/>
      <c r="K48" s="30"/>
      <c r="L48" s="30"/>
      <c r="M48" s="27">
        <f t="shared" si="11"/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Z48" s="2"/>
      <c r="AA48" s="3"/>
    </row>
    <row r="49" spans="1:27" hidden="1" x14ac:dyDescent="0.2">
      <c r="A49" s="28"/>
      <c r="E49" s="30"/>
      <c r="F49" s="26">
        <f t="shared" si="10"/>
        <v>0</v>
      </c>
      <c r="G49" s="30"/>
      <c r="H49" s="30"/>
      <c r="I49" s="30"/>
      <c r="J49" s="30"/>
      <c r="K49" s="30"/>
      <c r="L49" s="30"/>
      <c r="M49" s="27">
        <f t="shared" si="11"/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Z49" s="2"/>
      <c r="AA49" s="3">
        <f>SUM($F49,$M49)-$D49</f>
        <v>0</v>
      </c>
    </row>
    <row r="50" spans="1:27" hidden="1" x14ac:dyDescent="0.2">
      <c r="A50" s="28"/>
      <c r="E50" s="30"/>
      <c r="F50" s="26">
        <f t="shared" si="10"/>
        <v>0</v>
      </c>
      <c r="G50" s="30"/>
      <c r="H50" s="30"/>
      <c r="I50" s="30"/>
      <c r="J50" s="30"/>
      <c r="K50" s="30"/>
      <c r="L50" s="30"/>
      <c r="M50" s="27">
        <f t="shared" si="11"/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Z50" s="2"/>
      <c r="AA50" s="3">
        <f>SUM($F50,$M50)-$D50</f>
        <v>0</v>
      </c>
    </row>
    <row r="51" spans="1:27" hidden="1" x14ac:dyDescent="0.2">
      <c r="A51" s="28"/>
      <c r="E51" s="30"/>
      <c r="F51" s="26">
        <f t="shared" si="10"/>
        <v>0</v>
      </c>
      <c r="G51" s="30"/>
      <c r="H51" s="30"/>
      <c r="I51" s="30"/>
      <c r="J51" s="30"/>
      <c r="K51" s="30"/>
      <c r="L51" s="30"/>
      <c r="M51" s="27">
        <f t="shared" si="11"/>
        <v>0</v>
      </c>
      <c r="N51" s="2"/>
      <c r="O51" s="2"/>
      <c r="P51" s="2"/>
      <c r="Q51" s="2"/>
      <c r="R51" s="2"/>
      <c r="T51" s="2"/>
      <c r="U51" s="2"/>
      <c r="V51" s="2"/>
      <c r="W51" s="2"/>
      <c r="X51" s="2"/>
      <c r="Z51" s="2"/>
      <c r="AA51" s="3">
        <f>SUM($F51,$M51)-$D51</f>
        <v>0</v>
      </c>
    </row>
    <row r="52" spans="1:27" hidden="1" x14ac:dyDescent="0.2">
      <c r="A52" s="28"/>
      <c r="E52" s="30"/>
      <c r="F52" s="26">
        <f t="shared" si="10"/>
        <v>0</v>
      </c>
      <c r="G52" s="30"/>
      <c r="H52" s="30"/>
      <c r="I52" s="30"/>
      <c r="J52" s="30"/>
      <c r="K52" s="30"/>
      <c r="L52" s="30"/>
      <c r="M52" s="27">
        <f t="shared" si="11"/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Z52" s="2"/>
      <c r="AA52" s="3">
        <f>SUM($F52,$M52)-$D52</f>
        <v>0</v>
      </c>
    </row>
    <row r="53" spans="1:27" hidden="1" x14ac:dyDescent="0.2">
      <c r="A53" s="28"/>
      <c r="E53" s="30"/>
      <c r="F53" s="26">
        <f t="shared" si="10"/>
        <v>0</v>
      </c>
      <c r="G53" s="30"/>
      <c r="H53" s="30"/>
      <c r="I53" s="30"/>
      <c r="J53" s="30"/>
      <c r="K53" s="30"/>
      <c r="L53" s="30"/>
      <c r="M53" s="27">
        <f t="shared" si="11"/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Z53" s="2"/>
      <c r="AA53" s="3">
        <f>SUM($F53,$M53)-$C53</f>
        <v>0</v>
      </c>
    </row>
    <row r="54" spans="1:27" hidden="1" x14ac:dyDescent="0.2">
      <c r="A54" s="28"/>
      <c r="D54" s="30"/>
      <c r="E54" s="30"/>
      <c r="F54" s="26">
        <f t="shared" si="10"/>
        <v>0</v>
      </c>
      <c r="G54" s="30"/>
      <c r="H54" s="30"/>
      <c r="I54" s="30"/>
      <c r="J54" s="30"/>
      <c r="K54" s="30"/>
      <c r="L54" s="30"/>
      <c r="M54" s="27">
        <f t="shared" si="11"/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Z54" s="2"/>
      <c r="AA54" s="3"/>
    </row>
    <row r="55" spans="1:27" hidden="1" x14ac:dyDescent="0.2">
      <c r="A55" s="28"/>
      <c r="E55" s="30"/>
      <c r="F55" s="26">
        <f t="shared" si="10"/>
        <v>0</v>
      </c>
      <c r="G55" s="30"/>
      <c r="H55" s="30"/>
      <c r="I55" s="30"/>
      <c r="J55" s="30"/>
      <c r="K55" s="30"/>
      <c r="L55" s="30"/>
      <c r="M55" s="27">
        <f t="shared" si="11"/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Z55" s="2"/>
      <c r="AA55" s="3">
        <f>SUM($F55,$M55)-$D55</f>
        <v>0</v>
      </c>
    </row>
    <row r="56" spans="1:27" hidden="1" x14ac:dyDescent="0.2">
      <c r="A56" s="28"/>
      <c r="E56" s="30"/>
      <c r="F56" s="26">
        <f t="shared" si="10"/>
        <v>0</v>
      </c>
      <c r="G56" s="30"/>
      <c r="H56" s="30"/>
      <c r="I56" s="30"/>
      <c r="J56" s="30"/>
      <c r="K56" s="30"/>
      <c r="L56" s="30"/>
      <c r="M56" s="27">
        <f t="shared" si="11"/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Z56" s="2"/>
      <c r="AA56" s="3">
        <f>SUM($F56,$M56)-$D56</f>
        <v>0</v>
      </c>
    </row>
    <row r="57" spans="1:27" hidden="1" x14ac:dyDescent="0.2">
      <c r="A57" s="28"/>
      <c r="D57" s="30"/>
      <c r="E57" s="30"/>
      <c r="F57" s="26">
        <f t="shared" si="10"/>
        <v>0</v>
      </c>
      <c r="G57" s="30"/>
      <c r="H57" s="30"/>
      <c r="I57" s="30"/>
      <c r="J57" s="30"/>
      <c r="K57" s="30"/>
      <c r="L57" s="30"/>
      <c r="M57" s="27">
        <f t="shared" si="11"/>
        <v>0</v>
      </c>
      <c r="N57" s="2"/>
      <c r="O57" s="2"/>
      <c r="P57" s="2"/>
      <c r="Q57" s="2"/>
      <c r="R57" s="2"/>
      <c r="S57" s="2"/>
      <c r="U57" s="2"/>
      <c r="V57" s="2"/>
      <c r="W57" s="2"/>
      <c r="X57" s="2"/>
      <c r="Z57" s="2"/>
      <c r="AA57" s="3">
        <f>SUM($F57,$M57)-$D57</f>
        <v>0</v>
      </c>
    </row>
    <row r="58" spans="1:27" hidden="1" x14ac:dyDescent="0.2">
      <c r="A58" s="28"/>
      <c r="D58" s="30"/>
      <c r="E58" s="30"/>
      <c r="F58" s="26">
        <f t="shared" si="10"/>
        <v>0</v>
      </c>
      <c r="G58" s="30"/>
      <c r="H58" s="30"/>
      <c r="I58" s="30"/>
      <c r="J58" s="30"/>
      <c r="K58" s="30"/>
      <c r="L58" s="30"/>
      <c r="M58" s="27">
        <f t="shared" si="11"/>
        <v>0</v>
      </c>
      <c r="N58" s="2"/>
      <c r="O58" s="2"/>
      <c r="R58" s="2"/>
      <c r="S58" s="2"/>
      <c r="T58" s="2"/>
      <c r="U58" s="2"/>
      <c r="V58" s="2"/>
      <c r="W58" s="2"/>
      <c r="X58" s="2"/>
      <c r="Z58" s="2"/>
      <c r="AA58" s="3">
        <f>SUM($F58,$M58)-$D58</f>
        <v>0</v>
      </c>
    </row>
    <row r="59" spans="1:27" s="31" customFormat="1" hidden="1" x14ac:dyDescent="0.2">
      <c r="A59" s="29"/>
      <c r="B59" s="2"/>
      <c r="C59" s="3"/>
      <c r="D59" s="30"/>
      <c r="E59" s="30"/>
      <c r="F59" s="26">
        <f t="shared" si="10"/>
        <v>0</v>
      </c>
      <c r="G59" s="30"/>
      <c r="H59" s="30"/>
      <c r="I59" s="30"/>
      <c r="J59" s="30"/>
      <c r="K59" s="30"/>
      <c r="L59" s="30"/>
      <c r="M59" s="27">
        <f t="shared" si="11"/>
        <v>0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"/>
      <c r="Z59" s="30"/>
      <c r="AA59" s="3">
        <f>SUM($F59,$M59)-$C59</f>
        <v>0</v>
      </c>
    </row>
    <row r="60" spans="1:27" s="31" customFormat="1" hidden="1" x14ac:dyDescent="0.2">
      <c r="A60" s="29"/>
      <c r="B60" s="2"/>
      <c r="C60" s="3"/>
      <c r="D60" s="30"/>
      <c r="E60" s="30"/>
      <c r="F60" s="26">
        <f t="shared" si="10"/>
        <v>0</v>
      </c>
      <c r="G60" s="30"/>
      <c r="H60" s="30"/>
      <c r="I60" s="30"/>
      <c r="J60" s="30"/>
      <c r="K60" s="30"/>
      <c r="L60" s="30"/>
      <c r="M60" s="27">
        <f t="shared" si="11"/>
        <v>0</v>
      </c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"/>
    </row>
    <row r="61" spans="1:27" s="31" customFormat="1" hidden="1" x14ac:dyDescent="0.2">
      <c r="A61" s="29"/>
      <c r="B61" s="2"/>
      <c r="C61" s="3"/>
      <c r="D61" s="30"/>
      <c r="E61" s="30"/>
      <c r="F61" s="26">
        <f t="shared" si="10"/>
        <v>0</v>
      </c>
      <c r="G61" s="30"/>
      <c r="H61" s="30"/>
      <c r="I61" s="30"/>
      <c r="J61" s="30"/>
      <c r="K61" s="30"/>
      <c r="L61" s="30"/>
      <c r="M61" s="27">
        <f t="shared" si="11"/>
        <v>0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">
        <f>SUM($F61,$M61)-$D61</f>
        <v>0</v>
      </c>
    </row>
    <row r="62" spans="1:27" s="31" customFormat="1" hidden="1" x14ac:dyDescent="0.2">
      <c r="A62" s="29"/>
      <c r="B62" s="2"/>
      <c r="C62" s="3"/>
      <c r="D62" s="30"/>
      <c r="E62" s="30"/>
      <c r="F62" s="26">
        <f t="shared" si="10"/>
        <v>0</v>
      </c>
      <c r="G62" s="30"/>
      <c r="H62" s="30"/>
      <c r="I62" s="30"/>
      <c r="J62" s="30"/>
      <c r="K62" s="30"/>
      <c r="L62" s="30"/>
      <c r="M62" s="27">
        <f t="shared" si="11"/>
        <v>0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">
        <f>SUM($F62,$M62)-$D62</f>
        <v>0</v>
      </c>
    </row>
    <row r="63" spans="1:27" s="31" customFormat="1" hidden="1" x14ac:dyDescent="0.2">
      <c r="A63" s="29"/>
      <c r="B63" s="2"/>
      <c r="C63" s="3"/>
      <c r="D63" s="30"/>
      <c r="E63" s="30"/>
      <c r="F63" s="26">
        <f t="shared" si="10"/>
        <v>0</v>
      </c>
      <c r="G63" s="30"/>
      <c r="H63" s="30"/>
      <c r="I63" s="30"/>
      <c r="J63" s="30"/>
      <c r="K63" s="30"/>
      <c r="L63" s="30"/>
      <c r="M63" s="27">
        <f t="shared" si="11"/>
        <v>0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">
        <f>SUM($F63,$M63)-$D63</f>
        <v>0</v>
      </c>
    </row>
    <row r="64" spans="1:27" s="31" customFormat="1" hidden="1" x14ac:dyDescent="0.2">
      <c r="A64" s="29"/>
      <c r="B64" s="2"/>
      <c r="C64" s="3"/>
      <c r="D64" s="30"/>
      <c r="E64" s="30"/>
      <c r="F64" s="26">
        <f t="shared" si="10"/>
        <v>0</v>
      </c>
      <c r="G64" s="30"/>
      <c r="H64" s="30"/>
      <c r="I64" s="30"/>
      <c r="J64" s="30"/>
      <c r="K64" s="30"/>
      <c r="L64" s="30"/>
      <c r="M64" s="27">
        <f t="shared" si="11"/>
        <v>0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"/>
    </row>
    <row r="65" spans="1:27" s="31" customFormat="1" hidden="1" x14ac:dyDescent="0.2">
      <c r="A65" s="29"/>
      <c r="B65" s="2"/>
      <c r="C65" s="3"/>
      <c r="D65" s="30"/>
      <c r="E65" s="30"/>
      <c r="F65" s="26">
        <f t="shared" si="10"/>
        <v>0</v>
      </c>
      <c r="G65" s="30"/>
      <c r="H65" s="30"/>
      <c r="I65" s="30"/>
      <c r="J65" s="30"/>
      <c r="K65" s="30"/>
      <c r="L65" s="30"/>
      <c r="M65" s="27">
        <f t="shared" si="11"/>
        <v>0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"/>
    </row>
    <row r="66" spans="1:27" s="31" customFormat="1" hidden="1" x14ac:dyDescent="0.2">
      <c r="A66" s="29"/>
      <c r="B66" s="2"/>
      <c r="C66" s="30"/>
      <c r="D66" s="30"/>
      <c r="E66" s="30"/>
      <c r="F66" s="26">
        <f t="shared" si="10"/>
        <v>0</v>
      </c>
      <c r="G66" s="30"/>
      <c r="H66" s="30"/>
      <c r="I66" s="30"/>
      <c r="J66" s="30"/>
      <c r="K66" s="30"/>
      <c r="L66" s="30"/>
      <c r="M66" s="27">
        <f t="shared" si="11"/>
        <v>0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"/>
    </row>
    <row r="67" spans="1:27" s="31" customFormat="1" hidden="1" x14ac:dyDescent="0.2">
      <c r="A67" s="29"/>
      <c r="B67" s="2"/>
      <c r="C67" s="30"/>
      <c r="D67" s="30"/>
      <c r="E67" s="30"/>
      <c r="F67" s="26">
        <f t="shared" si="10"/>
        <v>0</v>
      </c>
      <c r="G67" s="30"/>
      <c r="H67" s="30"/>
      <c r="I67" s="30"/>
      <c r="J67" s="30"/>
      <c r="K67" s="30"/>
      <c r="L67" s="30"/>
      <c r="M67" s="27">
        <f t="shared" si="11"/>
        <v>0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"/>
    </row>
    <row r="68" spans="1:27" s="31" customFormat="1" hidden="1" x14ac:dyDescent="0.2">
      <c r="A68" s="29"/>
      <c r="B68" s="2"/>
      <c r="C68" s="30"/>
      <c r="D68" s="30"/>
      <c r="E68" s="30"/>
      <c r="F68" s="26">
        <f t="shared" si="10"/>
        <v>0</v>
      </c>
      <c r="G68" s="30"/>
      <c r="H68" s="30"/>
      <c r="I68" s="30"/>
      <c r="J68" s="30"/>
      <c r="K68" s="30"/>
      <c r="L68" s="30"/>
      <c r="M68" s="27">
        <f t="shared" si="11"/>
        <v>0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"/>
    </row>
    <row r="69" spans="1:27" s="31" customFormat="1" hidden="1" x14ac:dyDescent="0.2">
      <c r="A69" s="29"/>
      <c r="B69" s="2"/>
      <c r="C69" s="30"/>
      <c r="D69" s="30"/>
      <c r="E69" s="30"/>
      <c r="F69" s="26">
        <f t="shared" si="10"/>
        <v>0</v>
      </c>
      <c r="G69" s="30"/>
      <c r="H69" s="37"/>
      <c r="I69" s="37"/>
      <c r="J69" s="30"/>
      <c r="K69" s="30"/>
      <c r="L69" s="30"/>
      <c r="M69" s="27">
        <f t="shared" si="11"/>
        <v>0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">
        <f>SUM($F69,$M69)-$D69</f>
        <v>0</v>
      </c>
    </row>
    <row r="70" spans="1:27" ht="8.4" hidden="1" customHeight="1" x14ac:dyDescent="0.2">
      <c r="F70" s="26"/>
      <c r="G70" s="3" t="s">
        <v>26</v>
      </c>
      <c r="M70" s="27"/>
    </row>
    <row r="71" spans="1:27" s="38" customFormat="1" hidden="1" x14ac:dyDescent="0.2">
      <c r="A71" s="32" t="s">
        <v>84</v>
      </c>
      <c r="B71" s="33" t="s">
        <v>85</v>
      </c>
      <c r="C71" s="34"/>
      <c r="D71" s="34"/>
      <c r="E71" s="34"/>
      <c r="F71" s="35">
        <f t="shared" ref="F71:Y71" si="12">SUM(F45:F70)</f>
        <v>0</v>
      </c>
      <c r="G71" s="34">
        <f t="shared" si="12"/>
        <v>0</v>
      </c>
      <c r="H71" s="34">
        <f t="shared" si="12"/>
        <v>0</v>
      </c>
      <c r="I71" s="34"/>
      <c r="J71" s="34">
        <f t="shared" si="12"/>
        <v>0</v>
      </c>
      <c r="K71" s="34">
        <f t="shared" si="12"/>
        <v>0</v>
      </c>
      <c r="L71" s="34">
        <f>SUM(L45:L70)</f>
        <v>0</v>
      </c>
      <c r="M71" s="36">
        <f t="shared" si="12"/>
        <v>0</v>
      </c>
      <c r="N71" s="34">
        <f t="shared" si="12"/>
        <v>0</v>
      </c>
      <c r="O71" s="34"/>
      <c r="P71" s="34">
        <f t="shared" si="12"/>
        <v>0</v>
      </c>
      <c r="Q71" s="34">
        <f t="shared" si="12"/>
        <v>0</v>
      </c>
      <c r="R71" s="34">
        <f t="shared" si="12"/>
        <v>0</v>
      </c>
      <c r="S71" s="34">
        <f t="shared" si="12"/>
        <v>0</v>
      </c>
      <c r="T71" s="34">
        <f t="shared" si="12"/>
        <v>0</v>
      </c>
      <c r="U71" s="34">
        <f t="shared" si="12"/>
        <v>0</v>
      </c>
      <c r="V71" s="34">
        <f t="shared" si="12"/>
        <v>0</v>
      </c>
      <c r="W71" s="34">
        <f t="shared" si="12"/>
        <v>0</v>
      </c>
      <c r="X71" s="34">
        <f t="shared" si="12"/>
        <v>0</v>
      </c>
      <c r="Y71" s="34">
        <f t="shared" si="12"/>
        <v>0</v>
      </c>
      <c r="Z71" s="37"/>
      <c r="AA71" s="3"/>
    </row>
    <row r="72" spans="1:27" ht="8.4" hidden="1" customHeight="1" x14ac:dyDescent="0.2">
      <c r="F72" s="26"/>
      <c r="G72" s="3" t="s">
        <v>26</v>
      </c>
      <c r="M72" s="27"/>
    </row>
    <row r="73" spans="1:27" s="31" customFormat="1" hidden="1" x14ac:dyDescent="0.2">
      <c r="A73" s="29"/>
      <c r="B73" s="2"/>
      <c r="C73" s="30"/>
      <c r="D73" s="30"/>
      <c r="E73" s="30"/>
      <c r="F73" s="26">
        <f t="shared" ref="F73:F87" si="13">SUM(G73:L73)</f>
        <v>0</v>
      </c>
      <c r="G73" s="30"/>
      <c r="H73" s="30"/>
      <c r="I73" s="30"/>
      <c r="J73" s="30"/>
      <c r="K73" s="30"/>
      <c r="L73" s="30"/>
      <c r="M73" s="27">
        <f t="shared" ref="M73:M87" si="14">SUM(N73:Z73)</f>
        <v>0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"/>
    </row>
    <row r="74" spans="1:27" s="31" customFormat="1" hidden="1" x14ac:dyDescent="0.2">
      <c r="A74" s="29"/>
      <c r="B74" s="2"/>
      <c r="C74" s="30"/>
      <c r="D74" s="30"/>
      <c r="E74" s="30"/>
      <c r="F74" s="26">
        <f t="shared" si="13"/>
        <v>0</v>
      </c>
      <c r="G74" s="30"/>
      <c r="H74" s="30"/>
      <c r="I74" s="30"/>
      <c r="J74" s="30"/>
      <c r="K74" s="30"/>
      <c r="L74" s="30"/>
      <c r="M74" s="27">
        <f t="shared" si="14"/>
        <v>0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"/>
    </row>
    <row r="75" spans="1:27" s="31" customFormat="1" hidden="1" x14ac:dyDescent="0.2">
      <c r="A75" s="29"/>
      <c r="B75" s="2"/>
      <c r="C75" s="30"/>
      <c r="D75" s="30"/>
      <c r="E75" s="30"/>
      <c r="F75" s="26">
        <f t="shared" si="13"/>
        <v>0</v>
      </c>
      <c r="G75" s="30"/>
      <c r="H75" s="30"/>
      <c r="I75" s="30"/>
      <c r="J75" s="30"/>
      <c r="K75" s="30"/>
      <c r="L75" s="30"/>
      <c r="M75" s="27">
        <f t="shared" si="14"/>
        <v>0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"/>
    </row>
    <row r="76" spans="1:27" s="31" customFormat="1" hidden="1" x14ac:dyDescent="0.2">
      <c r="A76" s="29"/>
      <c r="B76" s="2"/>
      <c r="C76" s="30"/>
      <c r="D76" s="30"/>
      <c r="E76" s="30"/>
      <c r="F76" s="26">
        <f t="shared" si="13"/>
        <v>0</v>
      </c>
      <c r="G76" s="30"/>
      <c r="H76" s="30"/>
      <c r="I76" s="30"/>
      <c r="J76" s="30"/>
      <c r="K76" s="30"/>
      <c r="L76" s="30"/>
      <c r="M76" s="27">
        <f t="shared" si="14"/>
        <v>0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"/>
    </row>
    <row r="77" spans="1:27" s="31" customFormat="1" hidden="1" x14ac:dyDescent="0.2">
      <c r="A77" s="29"/>
      <c r="B77" s="2"/>
      <c r="C77" s="30"/>
      <c r="D77" s="30"/>
      <c r="E77" s="30"/>
      <c r="F77" s="26">
        <f t="shared" si="13"/>
        <v>0</v>
      </c>
      <c r="G77" s="30"/>
      <c r="H77" s="37"/>
      <c r="I77" s="37"/>
      <c r="J77" s="30"/>
      <c r="K77" s="30"/>
      <c r="L77" s="30"/>
      <c r="M77" s="27">
        <f t="shared" si="14"/>
        <v>0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"/>
    </row>
    <row r="78" spans="1:27" s="31" customFormat="1" hidden="1" x14ac:dyDescent="0.2">
      <c r="A78" s="29"/>
      <c r="B78" s="2"/>
      <c r="C78" s="30"/>
      <c r="D78" s="30"/>
      <c r="E78" s="30"/>
      <c r="F78" s="26">
        <f t="shared" si="13"/>
        <v>0</v>
      </c>
      <c r="G78" s="30"/>
      <c r="H78" s="37"/>
      <c r="I78" s="37"/>
      <c r="J78" s="30"/>
      <c r="K78" s="30"/>
      <c r="L78" s="30"/>
      <c r="M78" s="27">
        <f t="shared" si="14"/>
        <v>0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"/>
    </row>
    <row r="79" spans="1:27" s="31" customFormat="1" hidden="1" x14ac:dyDescent="0.2">
      <c r="A79" s="29"/>
      <c r="B79" s="2"/>
      <c r="C79" s="30"/>
      <c r="D79" s="30"/>
      <c r="E79" s="30"/>
      <c r="F79" s="26">
        <f t="shared" si="13"/>
        <v>0</v>
      </c>
      <c r="G79" s="30"/>
      <c r="H79" s="37"/>
      <c r="I79" s="37"/>
      <c r="J79" s="30"/>
      <c r="K79" s="30"/>
      <c r="L79" s="30"/>
      <c r="M79" s="27">
        <f t="shared" si="14"/>
        <v>0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"/>
    </row>
    <row r="80" spans="1:27" s="31" customFormat="1" hidden="1" x14ac:dyDescent="0.2">
      <c r="A80" s="29"/>
      <c r="B80" s="2"/>
      <c r="C80" s="30"/>
      <c r="D80" s="30"/>
      <c r="E80" s="30"/>
      <c r="F80" s="26">
        <f t="shared" si="13"/>
        <v>0</v>
      </c>
      <c r="G80" s="30"/>
      <c r="H80" s="30"/>
      <c r="I80" s="30"/>
      <c r="J80" s="30"/>
      <c r="K80" s="30"/>
      <c r="L80" s="30"/>
      <c r="M80" s="27">
        <f t="shared" si="14"/>
        <v>0</v>
      </c>
      <c r="N80" s="30"/>
      <c r="O80" s="42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"/>
    </row>
    <row r="81" spans="1:27" s="31" customFormat="1" hidden="1" x14ac:dyDescent="0.2">
      <c r="A81" s="29"/>
      <c r="B81" s="2"/>
      <c r="C81" s="30"/>
      <c r="D81" s="30"/>
      <c r="E81" s="30"/>
      <c r="F81" s="26">
        <f t="shared" si="13"/>
        <v>0</v>
      </c>
      <c r="G81" s="30"/>
      <c r="H81" s="30"/>
      <c r="I81" s="30"/>
      <c r="J81" s="30"/>
      <c r="K81" s="30"/>
      <c r="L81" s="30"/>
      <c r="M81" s="27">
        <f t="shared" si="14"/>
        <v>0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"/>
    </row>
    <row r="82" spans="1:27" s="31" customFormat="1" hidden="1" x14ac:dyDescent="0.2">
      <c r="A82" s="29"/>
      <c r="B82" s="2"/>
      <c r="C82" s="30"/>
      <c r="D82" s="30"/>
      <c r="E82" s="30"/>
      <c r="F82" s="26">
        <f t="shared" si="13"/>
        <v>0</v>
      </c>
      <c r="G82" s="30"/>
      <c r="H82" s="30"/>
      <c r="I82" s="30"/>
      <c r="J82" s="30"/>
      <c r="K82" s="30"/>
      <c r="L82" s="30"/>
      <c r="M82" s="27">
        <f t="shared" si="14"/>
        <v>0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"/>
    </row>
    <row r="83" spans="1:27" s="31" customFormat="1" hidden="1" x14ac:dyDescent="0.2">
      <c r="A83" s="29"/>
      <c r="B83" s="2"/>
      <c r="C83" s="30"/>
      <c r="D83" s="30"/>
      <c r="E83" s="30"/>
      <c r="F83" s="26">
        <f t="shared" si="13"/>
        <v>0</v>
      </c>
      <c r="G83" s="30"/>
      <c r="H83" s="30"/>
      <c r="I83" s="30"/>
      <c r="J83" s="30"/>
      <c r="K83" s="30"/>
      <c r="L83" s="30"/>
      <c r="M83" s="27">
        <f t="shared" si="14"/>
        <v>0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"/>
    </row>
    <row r="84" spans="1:27" s="31" customFormat="1" hidden="1" x14ac:dyDescent="0.2">
      <c r="A84" s="29"/>
      <c r="B84" s="2"/>
      <c r="C84" s="30"/>
      <c r="D84" s="30"/>
      <c r="E84" s="30"/>
      <c r="F84" s="26">
        <f t="shared" si="13"/>
        <v>0</v>
      </c>
      <c r="G84" s="30"/>
      <c r="H84" s="30"/>
      <c r="I84" s="30"/>
      <c r="J84" s="30"/>
      <c r="K84" s="30"/>
      <c r="L84" s="30"/>
      <c r="M84" s="27">
        <f t="shared" si="14"/>
        <v>0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"/>
    </row>
    <row r="85" spans="1:27" s="31" customFormat="1" hidden="1" x14ac:dyDescent="0.2">
      <c r="A85" s="29"/>
      <c r="B85" s="2"/>
      <c r="C85" s="30"/>
      <c r="D85" s="30"/>
      <c r="E85" s="30"/>
      <c r="F85" s="26">
        <f t="shared" si="13"/>
        <v>0</v>
      </c>
      <c r="G85" s="30"/>
      <c r="H85" s="30"/>
      <c r="I85" s="30"/>
      <c r="J85" s="30"/>
      <c r="K85" s="30"/>
      <c r="L85" s="30"/>
      <c r="M85" s="27">
        <f t="shared" si="14"/>
        <v>0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"/>
    </row>
    <row r="86" spans="1:27" s="31" customFormat="1" hidden="1" x14ac:dyDescent="0.2">
      <c r="A86" s="29"/>
      <c r="B86" s="2"/>
      <c r="C86" s="30"/>
      <c r="D86" s="30"/>
      <c r="E86" s="30"/>
      <c r="F86" s="26">
        <f t="shared" si="13"/>
        <v>0</v>
      </c>
      <c r="G86" s="30"/>
      <c r="H86" s="30"/>
      <c r="I86" s="30"/>
      <c r="J86" s="30"/>
      <c r="K86" s="30"/>
      <c r="L86" s="30"/>
      <c r="M86" s="27">
        <f t="shared" si="14"/>
        <v>0</v>
      </c>
      <c r="N86" s="43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"/>
    </row>
    <row r="87" spans="1:27" s="31" customFormat="1" hidden="1" x14ac:dyDescent="0.2">
      <c r="A87" s="29"/>
      <c r="B87" s="2"/>
      <c r="C87" s="30"/>
      <c r="D87" s="30"/>
      <c r="E87" s="30"/>
      <c r="F87" s="26">
        <f t="shared" si="13"/>
        <v>0</v>
      </c>
      <c r="G87" s="30"/>
      <c r="H87" s="30"/>
      <c r="I87" s="30"/>
      <c r="J87" s="30"/>
      <c r="K87" s="30"/>
      <c r="L87" s="30"/>
      <c r="M87" s="27">
        <f t="shared" si="14"/>
        <v>0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"/>
    </row>
    <row r="88" spans="1:27" ht="8.4" hidden="1" customHeight="1" x14ac:dyDescent="0.2">
      <c r="F88" s="26"/>
      <c r="G88" s="3" t="s">
        <v>26</v>
      </c>
      <c r="M88" s="27"/>
    </row>
    <row r="89" spans="1:27" s="38" customFormat="1" hidden="1" x14ac:dyDescent="0.2">
      <c r="A89" s="32" t="s">
        <v>97</v>
      </c>
      <c r="B89" s="33" t="s">
        <v>85</v>
      </c>
      <c r="C89" s="34"/>
      <c r="D89" s="34"/>
      <c r="E89" s="34"/>
      <c r="F89" s="35">
        <f>SUM(F72:F88)</f>
        <v>0</v>
      </c>
      <c r="G89" s="34">
        <f>SUM(G72:G88)</f>
        <v>0</v>
      </c>
      <c r="H89" s="34">
        <f>SUM(H72:H88)</f>
        <v>0</v>
      </c>
      <c r="I89" s="34"/>
      <c r="J89" s="34">
        <f>SUM(J72:J88)</f>
        <v>0</v>
      </c>
      <c r="K89" s="34">
        <f>SUM(K72:K88)</f>
        <v>0</v>
      </c>
      <c r="L89" s="34">
        <f>SUM(L72:L88)</f>
        <v>0</v>
      </c>
      <c r="M89" s="36">
        <f>SUM(M72:M88)</f>
        <v>0</v>
      </c>
      <c r="N89" s="34">
        <f>SUM(N72:N88)</f>
        <v>0</v>
      </c>
      <c r="O89" s="34"/>
      <c r="P89" s="34">
        <f t="shared" ref="P89:Y89" si="15">SUM(P72:P88)</f>
        <v>0</v>
      </c>
      <c r="Q89" s="34">
        <f t="shared" si="15"/>
        <v>0</v>
      </c>
      <c r="R89" s="34">
        <f t="shared" si="15"/>
        <v>0</v>
      </c>
      <c r="S89" s="34">
        <f t="shared" si="15"/>
        <v>0</v>
      </c>
      <c r="T89" s="34">
        <f t="shared" si="15"/>
        <v>0</v>
      </c>
      <c r="U89" s="34">
        <f t="shared" si="15"/>
        <v>0</v>
      </c>
      <c r="V89" s="34">
        <f t="shared" si="15"/>
        <v>0</v>
      </c>
      <c r="W89" s="34">
        <f t="shared" si="15"/>
        <v>0</v>
      </c>
      <c r="X89" s="34">
        <f t="shared" si="15"/>
        <v>0</v>
      </c>
      <c r="Y89" s="34">
        <f t="shared" si="15"/>
        <v>0</v>
      </c>
      <c r="Z89" s="37"/>
      <c r="AA89" s="3"/>
    </row>
    <row r="90" spans="1:27" s="38" customFormat="1" hidden="1" x14ac:dyDescent="0.2">
      <c r="A90" s="44"/>
      <c r="C90" s="37"/>
      <c r="D90" s="37"/>
      <c r="E90" s="37"/>
      <c r="F90" s="45"/>
      <c r="G90" s="37"/>
      <c r="H90" s="37"/>
      <c r="I90" s="37"/>
      <c r="J90" s="37"/>
      <c r="K90" s="37"/>
      <c r="L90" s="37"/>
      <c r="M90" s="46">
        <f>SUM(N89:Y89)-M89</f>
        <v>0</v>
      </c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"/>
    </row>
    <row r="91" spans="1:27" s="31" customFormat="1" x14ac:dyDescent="0.2">
      <c r="A91" s="29"/>
      <c r="C91" s="30"/>
      <c r="D91" s="30"/>
      <c r="E91" s="30"/>
      <c r="F91" s="47"/>
      <c r="G91" s="30" t="s">
        <v>26</v>
      </c>
      <c r="H91" s="30"/>
      <c r="I91" s="30"/>
      <c r="J91" s="30"/>
      <c r="K91" s="30"/>
      <c r="L91" s="30"/>
      <c r="M91" s="46" t="s">
        <v>26</v>
      </c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"/>
    </row>
    <row r="92" spans="1:27" s="38" customFormat="1" ht="10.8" thickBot="1" x14ac:dyDescent="0.25">
      <c r="A92" s="32" t="s">
        <v>110</v>
      </c>
      <c r="B92" s="33"/>
      <c r="C92" s="34"/>
      <c r="D92" s="48">
        <f>SUM(D6:D91)</f>
        <v>17807.63</v>
      </c>
      <c r="E92" s="37"/>
      <c r="F92" s="49">
        <f>SUM(F25,F44,F71,F89)</f>
        <v>265.06</v>
      </c>
      <c r="G92" s="48">
        <f>SUM(G25,G44,G71,G89)</f>
        <v>0</v>
      </c>
      <c r="H92" s="48">
        <f>SUM(H25,H44,H71,H89)</f>
        <v>0</v>
      </c>
      <c r="I92" s="48"/>
      <c r="J92" s="48">
        <f>SUM(J25,J44,J71,J89)</f>
        <v>0</v>
      </c>
      <c r="K92" s="48">
        <f>SUM(K25,K44,K71,K89)</f>
        <v>265.06</v>
      </c>
      <c r="L92" s="48">
        <f>SUM(L25,L44,L71,L89)</f>
        <v>0</v>
      </c>
      <c r="M92" s="50">
        <f>SUM(M25,M44,M71,M89)</f>
        <v>-457.15999999999997</v>
      </c>
      <c r="N92" s="48">
        <f>SUM(N25,N44,N71,N89)</f>
        <v>-217.16</v>
      </c>
      <c r="O92" s="48"/>
      <c r="P92" s="48">
        <f t="shared" ref="P92:Y92" si="16">SUM(P25,P44,P71,P89)</f>
        <v>0</v>
      </c>
      <c r="Q92" s="48">
        <f t="shared" si="16"/>
        <v>0</v>
      </c>
      <c r="R92" s="48">
        <f t="shared" si="16"/>
        <v>0</v>
      </c>
      <c r="S92" s="48">
        <f t="shared" si="16"/>
        <v>0</v>
      </c>
      <c r="T92" s="48">
        <f t="shared" si="16"/>
        <v>-240</v>
      </c>
      <c r="U92" s="48">
        <f t="shared" si="16"/>
        <v>0</v>
      </c>
      <c r="V92" s="48">
        <f t="shared" si="16"/>
        <v>0</v>
      </c>
      <c r="W92" s="48">
        <f t="shared" si="16"/>
        <v>0</v>
      </c>
      <c r="X92" s="48">
        <f t="shared" si="16"/>
        <v>0</v>
      </c>
      <c r="Y92" s="48">
        <f t="shared" si="16"/>
        <v>0</v>
      </c>
      <c r="Z92" s="37"/>
      <c r="AA92" s="3"/>
    </row>
    <row r="93" spans="1:27" s="38" customFormat="1" ht="10.8" thickTop="1" x14ac:dyDescent="0.2">
      <c r="A93" s="44"/>
      <c r="C93" s="37"/>
      <c r="D93" s="37"/>
      <c r="E93" s="37"/>
      <c r="F93" s="45"/>
      <c r="G93" s="37"/>
      <c r="H93" s="37"/>
      <c r="I93" s="37"/>
      <c r="J93" s="37"/>
      <c r="K93" s="37"/>
      <c r="L93" s="37"/>
      <c r="M93" s="51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"/>
    </row>
    <row r="94" spans="1:27" s="38" customFormat="1" hidden="1" x14ac:dyDescent="0.2">
      <c r="A94" s="44" t="s">
        <v>99</v>
      </c>
      <c r="C94" s="37"/>
      <c r="D94" s="37"/>
      <c r="E94" s="37"/>
      <c r="F94" s="45"/>
      <c r="G94" s="37"/>
      <c r="H94" s="37"/>
      <c r="I94" s="37"/>
      <c r="J94" s="37"/>
      <c r="K94" s="37"/>
      <c r="L94" s="37"/>
      <c r="M94" s="51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"/>
    </row>
    <row r="95" spans="1:27" s="38" customFormat="1" hidden="1" x14ac:dyDescent="0.2">
      <c r="A95" s="44"/>
      <c r="C95" s="37"/>
      <c r="D95" s="37"/>
      <c r="E95" s="37"/>
      <c r="F95" s="45"/>
      <c r="G95" s="37"/>
      <c r="H95" s="37"/>
      <c r="I95" s="37"/>
      <c r="J95" s="37"/>
      <c r="K95" s="37"/>
      <c r="L95" s="37"/>
      <c r="M95" s="51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"/>
    </row>
    <row r="96" spans="1:27" s="31" customFormat="1" hidden="1" x14ac:dyDescent="0.2">
      <c r="A96" s="29">
        <v>44561</v>
      </c>
      <c r="B96" s="2" t="s">
        <v>100</v>
      </c>
      <c r="C96" s="30"/>
      <c r="D96" s="30"/>
      <c r="E96" s="30"/>
      <c r="F96" s="26">
        <v>0</v>
      </c>
      <c r="G96" s="30"/>
      <c r="H96" s="52"/>
      <c r="J96" s="30"/>
      <c r="K96" s="30"/>
      <c r="L96" s="30"/>
      <c r="M96" s="27">
        <f>SUM(N96:Z96)</f>
        <v>0</v>
      </c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"/>
    </row>
    <row r="97" spans="1:27" s="31" customFormat="1" hidden="1" x14ac:dyDescent="0.2">
      <c r="A97" s="29">
        <v>44561</v>
      </c>
      <c r="B97" s="2" t="s">
        <v>102</v>
      </c>
      <c r="C97" s="30"/>
      <c r="D97" s="30"/>
      <c r="E97" s="30"/>
      <c r="F97" s="26">
        <f>SUM(G97:L97)</f>
        <v>0</v>
      </c>
      <c r="G97" s="30"/>
      <c r="H97" s="52"/>
      <c r="J97" s="30"/>
      <c r="K97" s="30"/>
      <c r="L97" s="30"/>
      <c r="M97" s="27">
        <f>SUM(N97:Z97)</f>
        <v>0</v>
      </c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"/>
    </row>
    <row r="98" spans="1:27" s="31" customFormat="1" hidden="1" x14ac:dyDescent="0.2">
      <c r="A98" s="29">
        <v>44561</v>
      </c>
      <c r="B98" s="2" t="s">
        <v>103</v>
      </c>
      <c r="C98" s="30"/>
      <c r="D98" s="30"/>
      <c r="E98" s="30"/>
      <c r="F98" s="26">
        <f t="shared" ref="F98" si="17">SUM(G98:L98)</f>
        <v>0</v>
      </c>
      <c r="G98" s="30"/>
      <c r="H98" s="30"/>
      <c r="I98" s="30"/>
      <c r="J98" s="30"/>
      <c r="K98" s="30"/>
      <c r="L98" s="30"/>
      <c r="M98" s="27">
        <f>SUM(N98:Z98)</f>
        <v>0</v>
      </c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"/>
    </row>
    <row r="99" spans="1:27" s="38" customFormat="1" x14ac:dyDescent="0.2">
      <c r="A99" s="44"/>
      <c r="C99" s="37"/>
      <c r="D99" s="37"/>
      <c r="E99" s="37"/>
      <c r="F99" s="45"/>
      <c r="G99" s="37"/>
      <c r="H99" s="37"/>
      <c r="I99" s="37"/>
      <c r="J99" s="37"/>
      <c r="K99" s="37"/>
      <c r="L99" s="37"/>
      <c r="M99" s="51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"/>
    </row>
    <row r="100" spans="1:27" s="38" customFormat="1" ht="10.8" thickBot="1" x14ac:dyDescent="0.25">
      <c r="A100" s="32" t="s">
        <v>114</v>
      </c>
      <c r="B100" s="33"/>
      <c r="C100" s="34"/>
      <c r="D100" s="48">
        <f>SUM(D92:D99)</f>
        <v>17807.63</v>
      </c>
      <c r="E100" s="37"/>
      <c r="F100" s="49">
        <f>SUM(F92:F99)</f>
        <v>265.06</v>
      </c>
      <c r="G100" s="49">
        <f t="shared" ref="G100:L100" si="18">SUM(G92:G99)</f>
        <v>0</v>
      </c>
      <c r="H100" s="49">
        <f t="shared" si="18"/>
        <v>0</v>
      </c>
      <c r="I100" s="49">
        <f t="shared" si="18"/>
        <v>0</v>
      </c>
      <c r="J100" s="49">
        <f t="shared" si="18"/>
        <v>0</v>
      </c>
      <c r="K100" s="49">
        <f t="shared" si="18"/>
        <v>265.06</v>
      </c>
      <c r="L100" s="49">
        <f t="shared" si="18"/>
        <v>0</v>
      </c>
      <c r="M100" s="50">
        <f>SUM(M92:M99)</f>
        <v>-457.15999999999997</v>
      </c>
      <c r="N100" s="48">
        <f>SUM(N92:N99)</f>
        <v>-217.16</v>
      </c>
      <c r="O100" s="48"/>
      <c r="P100" s="48">
        <f t="shared" ref="P100:Y100" si="19">SUM(P92:P99)</f>
        <v>0</v>
      </c>
      <c r="Q100" s="48">
        <f t="shared" si="19"/>
        <v>0</v>
      </c>
      <c r="R100" s="48">
        <f t="shared" si="19"/>
        <v>0</v>
      </c>
      <c r="S100" s="48">
        <f t="shared" si="19"/>
        <v>0</v>
      </c>
      <c r="T100" s="48">
        <f t="shared" si="19"/>
        <v>-240</v>
      </c>
      <c r="U100" s="48">
        <f t="shared" si="19"/>
        <v>0</v>
      </c>
      <c r="V100" s="48">
        <f t="shared" si="19"/>
        <v>0</v>
      </c>
      <c r="W100" s="48">
        <f t="shared" si="19"/>
        <v>0</v>
      </c>
      <c r="X100" s="48">
        <f t="shared" si="19"/>
        <v>0</v>
      </c>
      <c r="Y100" s="48">
        <f t="shared" si="19"/>
        <v>0</v>
      </c>
      <c r="Z100" s="37"/>
      <c r="AA100" s="3"/>
    </row>
    <row r="101" spans="1:27" s="31" customFormat="1" ht="12.6" customHeight="1" thickTop="1" x14ac:dyDescent="0.2">
      <c r="A101" s="29"/>
      <c r="C101" s="30"/>
      <c r="D101" s="30" t="s">
        <v>26</v>
      </c>
      <c r="E101" s="30"/>
      <c r="F101" s="37">
        <f>SUM(G92:L92)-F92</f>
        <v>0</v>
      </c>
      <c r="G101" s="30"/>
      <c r="H101" s="30" t="s">
        <v>26</v>
      </c>
      <c r="I101" s="30"/>
      <c r="J101" s="30"/>
      <c r="K101" s="30"/>
      <c r="L101" s="30"/>
      <c r="M101" s="30">
        <f>SUM(N92:Y92)-M92</f>
        <v>0</v>
      </c>
      <c r="N101" s="30"/>
      <c r="O101" s="30"/>
      <c r="P101" s="30"/>
      <c r="Q101" s="30"/>
      <c r="R101" s="30"/>
      <c r="S101" s="30"/>
      <c r="T101" s="30"/>
      <c r="U101" s="30"/>
      <c r="V101" s="30"/>
      <c r="W101" s="53" t="s">
        <v>26</v>
      </c>
      <c r="X101" s="53"/>
      <c r="Y101" s="53"/>
      <c r="Z101" s="30"/>
    </row>
    <row r="102" spans="1:27" s="31" customFormat="1" x14ac:dyDescent="0.2">
      <c r="A102" s="54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53"/>
      <c r="X102" s="53"/>
      <c r="Y102" s="53"/>
      <c r="Z102" s="30"/>
    </row>
    <row r="103" spans="1:27" s="55" customFormat="1" ht="10.8" thickBot="1" x14ac:dyDescent="0.25">
      <c r="A103" s="54" t="s">
        <v>105</v>
      </c>
      <c r="C103" s="56" t="s">
        <v>26</v>
      </c>
      <c r="D103" s="48">
        <f>SUM(F99,M99)</f>
        <v>0</v>
      </c>
      <c r="E103" s="53"/>
      <c r="F103" s="37"/>
      <c r="G103" s="57" t="s">
        <v>106</v>
      </c>
      <c r="H103" s="58">
        <f>SUM(H6,H25,H44,H71,H89,H96:H97)</f>
        <v>217.16</v>
      </c>
      <c r="I103" s="58"/>
      <c r="J103" s="59"/>
      <c r="K103" s="60"/>
      <c r="L103" s="60"/>
      <c r="M103" s="60"/>
      <c r="N103" s="61">
        <f>SUM(H6,H25,H44,H71,H89)</f>
        <v>217.16</v>
      </c>
      <c r="O103" s="62"/>
      <c r="P103" s="53"/>
      <c r="Q103" s="53"/>
      <c r="R103" s="53"/>
      <c r="S103" s="53"/>
      <c r="T103" s="53"/>
      <c r="U103" s="53"/>
      <c r="V103" s="53"/>
      <c r="Y103" s="56"/>
      <c r="Z103" s="53"/>
    </row>
    <row r="104" spans="1:27" ht="11.4" thickTop="1" thickBot="1" x14ac:dyDescent="0.25">
      <c r="D104" s="63" t="s">
        <v>26</v>
      </c>
      <c r="K104" s="42"/>
      <c r="L104" s="42"/>
      <c r="M104" s="42"/>
      <c r="N104" s="76">
        <f>SUM(H103+N100)</f>
        <v>0</v>
      </c>
      <c r="O104" s="77"/>
      <c r="P104" s="77" t="s">
        <v>107</v>
      </c>
    </row>
    <row r="105" spans="1:27" s="55" customFormat="1" ht="10.8" thickTop="1" x14ac:dyDescent="0.2">
      <c r="A105" s="1"/>
      <c r="B105" s="1"/>
      <c r="C105" s="1"/>
      <c r="D105" s="1"/>
      <c r="E105" s="1"/>
      <c r="F105" s="56"/>
      <c r="G105" s="3"/>
      <c r="H105" s="3"/>
      <c r="I105" s="3"/>
      <c r="J105" s="3"/>
      <c r="K105" s="3"/>
      <c r="L105" s="3"/>
      <c r="M105" s="3"/>
      <c r="O105" s="42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7" s="31" customFormat="1" ht="12.6" customHeight="1" thickBot="1" x14ac:dyDescent="0.25">
      <c r="A106" s="29"/>
      <c r="C106" s="30"/>
      <c r="D106" s="30"/>
      <c r="E106" s="30"/>
      <c r="F106" s="37"/>
      <c r="G106" s="65" t="s">
        <v>108</v>
      </c>
      <c r="H106" s="66"/>
      <c r="I106" s="67"/>
      <c r="J106" s="68">
        <f>SUM(J92,J6)</f>
        <v>1085.96</v>
      </c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53"/>
      <c r="X106" s="53"/>
      <c r="Y106" s="53"/>
      <c r="Z106" s="30"/>
    </row>
    <row r="107" spans="1:27" ht="10.8" thickTop="1" x14ac:dyDescent="0.2">
      <c r="K107" s="56"/>
      <c r="L107" s="56"/>
      <c r="M107" s="56"/>
    </row>
  </sheetData>
  <mergeCells count="3">
    <mergeCell ref="F3:F4"/>
    <mergeCell ref="M3:M4"/>
    <mergeCell ref="N3:Q3"/>
  </mergeCells>
  <printOptions headings="1" gridLines="1"/>
  <pageMargins left="0.5" right="0.25" top="0.5" bottom="0.5" header="0.3" footer="0.3"/>
  <pageSetup paperSize="5" scale="8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95A7F-5001-42AD-A9DE-4CBFC70B4F5A}">
  <dimension ref="A1:AA113"/>
  <sheetViews>
    <sheetView zoomScale="110" zoomScaleNormal="110" workbookViewId="0">
      <pane xSplit="4" ySplit="4" topLeftCell="E95" activePane="bottomRight" state="frozen"/>
      <selection pane="topRight" activeCell="E1" sqref="E1"/>
      <selection pane="bottomLeft" activeCell="A5" sqref="A5"/>
      <selection pane="bottomRight" activeCell="F106" sqref="F106"/>
    </sheetView>
  </sheetViews>
  <sheetFormatPr defaultColWidth="8.88671875" defaultRowHeight="10.199999999999999" x14ac:dyDescent="0.2"/>
  <cols>
    <col min="1" max="1" width="9.109375" style="1" customWidth="1"/>
    <col min="2" max="2" width="34.109375" style="2" customWidth="1"/>
    <col min="3" max="3" width="8" style="3" bestFit="1" customWidth="1"/>
    <col min="4" max="4" width="9.109375" style="3" bestFit="1" customWidth="1"/>
    <col min="5" max="5" width="1.6640625" style="3" customWidth="1"/>
    <col min="6" max="7" width="9" style="3" bestFit="1" customWidth="1"/>
    <col min="8" max="8" width="8.109375" style="3" bestFit="1" customWidth="1"/>
    <col min="9" max="9" width="2.33203125" style="3" customWidth="1"/>
    <col min="10" max="10" width="8.109375" style="3" bestFit="1" customWidth="1"/>
    <col min="11" max="12" width="9" style="3" bestFit="1" customWidth="1"/>
    <col min="13" max="13" width="9.5546875" style="3" bestFit="1" customWidth="1"/>
    <col min="14" max="14" width="8.88671875" style="3" customWidth="1"/>
    <col min="15" max="15" width="2.109375" style="3" customWidth="1"/>
    <col min="16" max="16" width="9.5546875" style="3" bestFit="1" customWidth="1"/>
    <col min="17" max="18" width="7.44140625" style="3" bestFit="1" customWidth="1"/>
    <col min="19" max="19" width="7.5546875" style="3" bestFit="1" customWidth="1"/>
    <col min="20" max="20" width="7.6640625" style="3" bestFit="1" customWidth="1"/>
    <col min="21" max="21" width="8.6640625" style="3" bestFit="1" customWidth="1"/>
    <col min="22" max="22" width="8" style="3" bestFit="1" customWidth="1"/>
    <col min="23" max="23" width="8.6640625" style="3" bestFit="1" customWidth="1"/>
    <col min="24" max="25" width="7.44140625" style="3" bestFit="1" customWidth="1"/>
    <col min="26" max="26" width="1.6640625" style="3" customWidth="1"/>
    <col min="27" max="27" width="5" style="2" customWidth="1"/>
    <col min="28" max="16384" width="8.88671875" style="2"/>
  </cols>
  <sheetData>
    <row r="1" spans="1:27" x14ac:dyDescent="0.2">
      <c r="A1" s="1" t="s">
        <v>0</v>
      </c>
    </row>
    <row r="2" spans="1:27" x14ac:dyDescent="0.2">
      <c r="A2" s="1" t="s">
        <v>1</v>
      </c>
    </row>
    <row r="3" spans="1:27" ht="14.4" customHeight="1" x14ac:dyDescent="0.2">
      <c r="A3" s="4">
        <v>2020</v>
      </c>
      <c r="D3" s="5"/>
      <c r="F3" s="116" t="s">
        <v>2</v>
      </c>
      <c r="G3" s="6" t="s">
        <v>3</v>
      </c>
      <c r="H3" s="6"/>
      <c r="I3" s="6"/>
      <c r="J3" s="6"/>
      <c r="K3" s="6"/>
      <c r="L3" s="6"/>
      <c r="M3" s="118" t="s">
        <v>4</v>
      </c>
      <c r="N3" s="120" t="s">
        <v>5</v>
      </c>
      <c r="O3" s="120"/>
      <c r="P3" s="120"/>
      <c r="Q3" s="120"/>
      <c r="R3" s="7"/>
      <c r="S3" s="7"/>
      <c r="T3" s="7"/>
      <c r="U3" s="7"/>
      <c r="V3" s="7"/>
      <c r="W3" s="7"/>
      <c r="X3" s="7"/>
      <c r="Y3" s="8"/>
    </row>
    <row r="4" spans="1:27" ht="41.4" thickBot="1" x14ac:dyDescent="0.25">
      <c r="A4" s="9" t="s">
        <v>6</v>
      </c>
      <c r="B4" s="10" t="s">
        <v>7</v>
      </c>
      <c r="C4" s="11"/>
      <c r="D4" s="12" t="s">
        <v>8</v>
      </c>
      <c r="E4" s="13"/>
      <c r="F4" s="117"/>
      <c r="G4" s="14" t="s">
        <v>9</v>
      </c>
      <c r="H4" s="15" t="s">
        <v>10</v>
      </c>
      <c r="I4" s="15"/>
      <c r="J4" s="15" t="s">
        <v>11</v>
      </c>
      <c r="K4" s="14" t="s">
        <v>12</v>
      </c>
      <c r="L4" s="14" t="s">
        <v>13</v>
      </c>
      <c r="M4" s="119"/>
      <c r="N4" s="16" t="s">
        <v>14</v>
      </c>
      <c r="O4" s="16"/>
      <c r="P4" s="16" t="s">
        <v>15</v>
      </c>
      <c r="Q4" s="16" t="s">
        <v>16</v>
      </c>
      <c r="R4" s="16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6" t="s">
        <v>22</v>
      </c>
      <c r="X4" s="16" t="s">
        <v>23</v>
      </c>
      <c r="Y4" s="16" t="s">
        <v>24</v>
      </c>
      <c r="AA4" s="3"/>
    </row>
    <row r="5" spans="1:27" ht="14.4" customHeight="1" x14ac:dyDescent="0.2">
      <c r="E5" s="17"/>
      <c r="F5" s="18"/>
      <c r="G5" s="17"/>
      <c r="H5" s="17"/>
      <c r="I5" s="17"/>
      <c r="J5" s="17"/>
      <c r="K5" s="17"/>
      <c r="L5" s="17"/>
      <c r="M5" s="19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AA5" s="3"/>
    </row>
    <row r="6" spans="1:27" s="21" customFormat="1" x14ac:dyDescent="0.2">
      <c r="A6" s="20">
        <v>43831</v>
      </c>
      <c r="B6" s="21" t="s">
        <v>25</v>
      </c>
      <c r="C6" s="22"/>
      <c r="D6" s="22">
        <v>11697.09</v>
      </c>
      <c r="E6" s="22"/>
      <c r="F6" s="23"/>
      <c r="G6" s="22">
        <f>10867-1723.68</f>
        <v>9143.32</v>
      </c>
      <c r="H6" s="22">
        <v>1723.68</v>
      </c>
      <c r="I6" s="22"/>
      <c r="J6" s="22">
        <v>530</v>
      </c>
      <c r="K6" s="22"/>
      <c r="L6" s="22"/>
      <c r="M6" s="24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5"/>
      <c r="AA6" s="25"/>
    </row>
    <row r="7" spans="1:27" ht="8.4" customHeight="1" x14ac:dyDescent="0.2">
      <c r="F7" s="26"/>
      <c r="G7" s="3" t="s">
        <v>26</v>
      </c>
      <c r="M7" s="27"/>
    </row>
    <row r="8" spans="1:27" x14ac:dyDescent="0.2">
      <c r="A8" s="28">
        <v>43832</v>
      </c>
      <c r="B8" s="2" t="s">
        <v>27</v>
      </c>
      <c r="D8" s="3">
        <v>-1723.68</v>
      </c>
      <c r="F8" s="26">
        <f>SUM(G8:L8)</f>
        <v>0</v>
      </c>
      <c r="M8" s="27">
        <f t="shared" ref="M8:M26" si="0">SUM(N8:Z8)</f>
        <v>-1723.68</v>
      </c>
      <c r="N8" s="3">
        <v>-1723.68</v>
      </c>
      <c r="Z8" s="2"/>
      <c r="AA8" s="3">
        <f t="shared" ref="AA8:AA16" si="1">SUM($F8,$M8)-$D8</f>
        <v>0</v>
      </c>
    </row>
    <row r="9" spans="1:27" x14ac:dyDescent="0.2">
      <c r="A9" s="28">
        <v>43839</v>
      </c>
      <c r="B9" s="2" t="s">
        <v>28</v>
      </c>
      <c r="D9" s="3">
        <v>-611.42999999999995</v>
      </c>
      <c r="F9" s="26">
        <f t="shared" ref="F9:F26" si="2">SUM(G9:L9)</f>
        <v>0</v>
      </c>
      <c r="M9" s="27">
        <f t="shared" si="0"/>
        <v>-611.42999999999995</v>
      </c>
      <c r="N9" s="3" t="s">
        <v>26</v>
      </c>
      <c r="P9" s="3">
        <v>-611.42999999999995</v>
      </c>
      <c r="Z9" s="2"/>
      <c r="AA9" s="3">
        <f t="shared" si="1"/>
        <v>0</v>
      </c>
    </row>
    <row r="10" spans="1:27" x14ac:dyDescent="0.2">
      <c r="A10" s="28">
        <v>43843</v>
      </c>
      <c r="B10" s="2" t="s">
        <v>29</v>
      </c>
      <c r="D10" s="3">
        <v>-229.95</v>
      </c>
      <c r="F10" s="26">
        <f t="shared" si="2"/>
        <v>0</v>
      </c>
      <c r="M10" s="27">
        <f t="shared" si="0"/>
        <v>-229.95</v>
      </c>
      <c r="Q10" s="3">
        <v>-229.95</v>
      </c>
      <c r="Z10" s="2"/>
      <c r="AA10" s="3">
        <f t="shared" si="1"/>
        <v>0</v>
      </c>
    </row>
    <row r="11" spans="1:27" x14ac:dyDescent="0.2">
      <c r="A11" s="28">
        <v>43843</v>
      </c>
      <c r="B11" s="2" t="s">
        <v>30</v>
      </c>
      <c r="D11" s="3">
        <v>1801.4</v>
      </c>
      <c r="F11" s="26">
        <f t="shared" si="2"/>
        <v>1801.4</v>
      </c>
      <c r="G11" s="3">
        <v>676.54</v>
      </c>
      <c r="H11" s="3">
        <v>366.88</v>
      </c>
      <c r="J11" s="3">
        <v>53.48</v>
      </c>
      <c r="L11" s="3">
        <v>704.5</v>
      </c>
      <c r="M11" s="27">
        <f t="shared" si="0"/>
        <v>0</v>
      </c>
      <c r="Z11" s="2"/>
      <c r="AA11" s="3">
        <f t="shared" si="1"/>
        <v>0</v>
      </c>
    </row>
    <row r="12" spans="1:27" x14ac:dyDescent="0.2">
      <c r="A12" s="28">
        <v>43846</v>
      </c>
      <c r="B12" s="2" t="s">
        <v>31</v>
      </c>
      <c r="D12" s="3">
        <v>-492.75</v>
      </c>
      <c r="F12" s="26">
        <f t="shared" si="2"/>
        <v>0</v>
      </c>
      <c r="M12" s="27">
        <f t="shared" si="0"/>
        <v>-492.75</v>
      </c>
      <c r="P12" s="3">
        <v>-492.75</v>
      </c>
      <c r="Z12" s="2"/>
      <c r="AA12" s="3">
        <f t="shared" si="1"/>
        <v>0</v>
      </c>
    </row>
    <row r="13" spans="1:27" x14ac:dyDescent="0.2">
      <c r="A13" s="28">
        <v>43852</v>
      </c>
      <c r="B13" s="2" t="s">
        <v>32</v>
      </c>
      <c r="D13" s="3">
        <v>-22.67</v>
      </c>
      <c r="F13" s="26">
        <f t="shared" si="2"/>
        <v>0</v>
      </c>
      <c r="M13" s="27">
        <f t="shared" si="0"/>
        <v>-22.67</v>
      </c>
      <c r="S13" s="3">
        <v>-22.67</v>
      </c>
      <c r="Z13" s="2"/>
      <c r="AA13" s="3">
        <f t="shared" si="1"/>
        <v>0</v>
      </c>
    </row>
    <row r="14" spans="1:27" x14ac:dyDescent="0.2">
      <c r="A14" s="28">
        <v>43857</v>
      </c>
      <c r="B14" s="2" t="s">
        <v>33</v>
      </c>
      <c r="D14" s="3">
        <v>-3251.95</v>
      </c>
      <c r="F14" s="26">
        <f t="shared" si="2"/>
        <v>0</v>
      </c>
      <c r="M14" s="27">
        <f t="shared" si="0"/>
        <v>-3251.95</v>
      </c>
      <c r="P14" s="3">
        <v>-3251.95</v>
      </c>
      <c r="Z14" s="2"/>
      <c r="AA14" s="3">
        <f t="shared" si="1"/>
        <v>0</v>
      </c>
    </row>
    <row r="15" spans="1:27" x14ac:dyDescent="0.2">
      <c r="A15" s="28">
        <v>43864</v>
      </c>
      <c r="B15" s="2" t="s">
        <v>34</v>
      </c>
      <c r="D15" s="3">
        <v>-1172</v>
      </c>
      <c r="F15" s="26">
        <f t="shared" si="2"/>
        <v>0</v>
      </c>
      <c r="M15" s="27">
        <f t="shared" si="0"/>
        <v>-1172</v>
      </c>
      <c r="U15" s="3">
        <v>-1172</v>
      </c>
      <c r="Z15" s="2"/>
      <c r="AA15" s="3">
        <f t="shared" si="1"/>
        <v>0</v>
      </c>
    </row>
    <row r="16" spans="1:27" x14ac:dyDescent="0.2">
      <c r="A16" s="28">
        <v>43871</v>
      </c>
      <c r="B16" s="2" t="s">
        <v>35</v>
      </c>
      <c r="D16" s="3">
        <v>-298.95</v>
      </c>
      <c r="F16" s="26">
        <f t="shared" si="2"/>
        <v>0</v>
      </c>
      <c r="M16" s="27">
        <f t="shared" si="0"/>
        <v>-298.95</v>
      </c>
      <c r="Q16" s="3">
        <v>-298.95</v>
      </c>
      <c r="Z16" s="2"/>
      <c r="AA16" s="3">
        <f t="shared" si="1"/>
        <v>0</v>
      </c>
    </row>
    <row r="17" spans="1:27" x14ac:dyDescent="0.2">
      <c r="A17" s="28">
        <v>43871</v>
      </c>
      <c r="B17" s="2" t="s">
        <v>36</v>
      </c>
      <c r="D17" s="3">
        <v>4129</v>
      </c>
      <c r="F17" s="26">
        <f t="shared" si="2"/>
        <v>4129</v>
      </c>
      <c r="G17" s="3">
        <f>1548.3</f>
        <v>1548.3</v>
      </c>
      <c r="H17" s="3">
        <v>983.4</v>
      </c>
      <c r="J17" s="3">
        <v>122.3</v>
      </c>
      <c r="L17" s="3">
        <v>1475</v>
      </c>
      <c r="M17" s="27">
        <f t="shared" si="0"/>
        <v>0</v>
      </c>
      <c r="Z17" s="2"/>
      <c r="AA17" s="3">
        <f>SUM($F17,$M17)-$C17</f>
        <v>4129</v>
      </c>
    </row>
    <row r="18" spans="1:27" x14ac:dyDescent="0.2">
      <c r="A18" s="28">
        <v>43885</v>
      </c>
      <c r="B18" s="2" t="s">
        <v>32</v>
      </c>
      <c r="D18" s="3">
        <v>-22.67</v>
      </c>
      <c r="F18" s="26">
        <f t="shared" si="2"/>
        <v>0</v>
      </c>
      <c r="M18" s="27">
        <f t="shared" si="0"/>
        <v>-22.67</v>
      </c>
      <c r="S18" s="3">
        <v>-22.67</v>
      </c>
      <c r="Z18" s="2"/>
      <c r="AA18" s="3">
        <f t="shared" ref="AA18:AA26" si="3">SUM($F18,$M18)-$D18</f>
        <v>0</v>
      </c>
    </row>
    <row r="19" spans="1:27" x14ac:dyDescent="0.2">
      <c r="A19" s="28">
        <v>43894</v>
      </c>
      <c r="B19" s="2" t="s">
        <v>37</v>
      </c>
      <c r="D19" s="3">
        <v>-704.4</v>
      </c>
      <c r="F19" s="26">
        <f t="shared" si="2"/>
        <v>0</v>
      </c>
      <c r="M19" s="27">
        <f t="shared" si="0"/>
        <v>-704.4</v>
      </c>
      <c r="P19" s="3">
        <v>-704.4</v>
      </c>
      <c r="AA19" s="3">
        <f t="shared" si="3"/>
        <v>0</v>
      </c>
    </row>
    <row r="20" spans="1:27" x14ac:dyDescent="0.2">
      <c r="A20" s="28">
        <v>43899</v>
      </c>
      <c r="B20" s="2" t="s">
        <v>38</v>
      </c>
      <c r="D20" s="3">
        <v>-120</v>
      </c>
      <c r="F20" s="26">
        <f t="shared" si="2"/>
        <v>0</v>
      </c>
      <c r="M20" s="27">
        <f t="shared" si="0"/>
        <v>-120</v>
      </c>
      <c r="R20" s="3">
        <v>-120</v>
      </c>
      <c r="AA20" s="3">
        <f t="shared" si="3"/>
        <v>0</v>
      </c>
    </row>
    <row r="21" spans="1:27" x14ac:dyDescent="0.2">
      <c r="A21" s="28">
        <v>43899</v>
      </c>
      <c r="B21" s="2" t="s">
        <v>39</v>
      </c>
      <c r="D21" s="3">
        <v>-707.37</v>
      </c>
      <c r="F21" s="26">
        <f t="shared" si="2"/>
        <v>0</v>
      </c>
      <c r="M21" s="27">
        <f t="shared" si="0"/>
        <v>-707.37</v>
      </c>
      <c r="P21" s="3">
        <v>-707.37</v>
      </c>
      <c r="AA21" s="3">
        <f t="shared" si="3"/>
        <v>0</v>
      </c>
    </row>
    <row r="22" spans="1:27" s="31" customFormat="1" x14ac:dyDescent="0.2">
      <c r="A22" s="29">
        <v>43899</v>
      </c>
      <c r="B22" s="2" t="s">
        <v>40</v>
      </c>
      <c r="C22" s="3"/>
      <c r="D22" s="30">
        <v>3299.45</v>
      </c>
      <c r="E22" s="30"/>
      <c r="F22" s="26">
        <f t="shared" si="2"/>
        <v>3299.4500000000003</v>
      </c>
      <c r="G22" s="30">
        <v>3058.19</v>
      </c>
      <c r="H22" s="30">
        <v>108.36</v>
      </c>
      <c r="I22" s="30"/>
      <c r="J22" s="30">
        <v>0</v>
      </c>
      <c r="K22" s="30">
        <v>0</v>
      </c>
      <c r="L22" s="30">
        <v>132.9</v>
      </c>
      <c r="M22" s="27">
        <f t="shared" si="0"/>
        <v>0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">
        <f t="shared" si="3"/>
        <v>0</v>
      </c>
    </row>
    <row r="23" spans="1:27" s="31" customFormat="1" x14ac:dyDescent="0.2">
      <c r="A23" s="29">
        <v>43903</v>
      </c>
      <c r="B23" s="31" t="s">
        <v>41</v>
      </c>
      <c r="C23" s="30"/>
      <c r="D23" s="30">
        <v>-400</v>
      </c>
      <c r="E23" s="30"/>
      <c r="F23" s="26">
        <f t="shared" si="2"/>
        <v>0</v>
      </c>
      <c r="G23" s="30"/>
      <c r="H23" s="30"/>
      <c r="I23" s="30"/>
      <c r="J23" s="30"/>
      <c r="K23" s="30"/>
      <c r="L23" s="30"/>
      <c r="M23" s="27">
        <f t="shared" si="0"/>
        <v>-400</v>
      </c>
      <c r="N23" s="30"/>
      <c r="O23" s="30"/>
      <c r="P23" s="30"/>
      <c r="Q23" s="30"/>
      <c r="R23" s="30"/>
      <c r="S23" s="30"/>
      <c r="T23" s="30"/>
      <c r="U23" s="30"/>
      <c r="V23" s="30">
        <v>-400</v>
      </c>
      <c r="W23" s="30"/>
      <c r="X23" s="30"/>
      <c r="Y23" s="30"/>
      <c r="Z23" s="30"/>
      <c r="AA23" s="3">
        <f t="shared" si="3"/>
        <v>0</v>
      </c>
    </row>
    <row r="24" spans="1:27" s="31" customFormat="1" x14ac:dyDescent="0.2">
      <c r="A24" s="29">
        <v>43903</v>
      </c>
      <c r="B24" s="31" t="s">
        <v>42</v>
      </c>
      <c r="C24" s="30"/>
      <c r="D24" s="30">
        <v>-44.35</v>
      </c>
      <c r="E24" s="30"/>
      <c r="F24" s="26">
        <f t="shared" si="2"/>
        <v>0</v>
      </c>
      <c r="G24" s="30"/>
      <c r="H24" s="30"/>
      <c r="I24" s="30"/>
      <c r="J24" s="30"/>
      <c r="K24" s="30"/>
      <c r="L24" s="30"/>
      <c r="M24" s="27">
        <f t="shared" si="0"/>
        <v>-44.35</v>
      </c>
      <c r="N24" s="30"/>
      <c r="O24" s="30"/>
      <c r="P24" s="30">
        <v>-44.35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">
        <f t="shared" si="3"/>
        <v>0</v>
      </c>
    </row>
    <row r="25" spans="1:27" s="31" customFormat="1" x14ac:dyDescent="0.2">
      <c r="A25" s="29">
        <v>43913</v>
      </c>
      <c r="B25" s="2" t="s">
        <v>32</v>
      </c>
      <c r="C25" s="3"/>
      <c r="D25" s="30">
        <v>-22.67</v>
      </c>
      <c r="E25" s="30"/>
      <c r="F25" s="26">
        <f t="shared" si="2"/>
        <v>0</v>
      </c>
      <c r="G25" s="30"/>
      <c r="H25" s="30"/>
      <c r="I25" s="30"/>
      <c r="J25" s="30"/>
      <c r="K25" s="30"/>
      <c r="L25" s="30"/>
      <c r="M25" s="27">
        <f t="shared" si="0"/>
        <v>-22.67</v>
      </c>
      <c r="N25" s="30"/>
      <c r="O25" s="30"/>
      <c r="P25" s="30"/>
      <c r="Q25" s="30"/>
      <c r="R25" s="30"/>
      <c r="S25" s="30">
        <v>-22.67</v>
      </c>
      <c r="T25" s="30"/>
      <c r="U25" s="30"/>
      <c r="V25" s="30"/>
      <c r="W25" s="30"/>
      <c r="X25" s="30"/>
      <c r="Y25" s="30"/>
      <c r="Z25" s="30"/>
      <c r="AA25" s="3">
        <f t="shared" si="3"/>
        <v>0</v>
      </c>
    </row>
    <row r="26" spans="1:27" s="31" customFormat="1" x14ac:dyDescent="0.2">
      <c r="A26" s="29">
        <v>43921</v>
      </c>
      <c r="B26" s="31" t="s">
        <v>43</v>
      </c>
      <c r="C26" s="30"/>
      <c r="D26" s="30">
        <v>-190</v>
      </c>
      <c r="E26" s="30"/>
      <c r="F26" s="26">
        <f t="shared" si="2"/>
        <v>0</v>
      </c>
      <c r="G26" s="30"/>
      <c r="H26" s="30"/>
      <c r="I26" s="30"/>
      <c r="J26" s="30"/>
      <c r="K26" s="30"/>
      <c r="L26" s="30"/>
      <c r="M26" s="27">
        <f t="shared" si="0"/>
        <v>-190</v>
      </c>
      <c r="N26" s="30"/>
      <c r="O26" s="30"/>
      <c r="P26" s="30"/>
      <c r="Q26" s="30"/>
      <c r="R26" s="30"/>
      <c r="S26" s="30"/>
      <c r="T26" s="30">
        <v>-190</v>
      </c>
      <c r="U26" s="30"/>
      <c r="V26" s="30"/>
      <c r="W26" s="30"/>
      <c r="X26" s="30"/>
      <c r="Y26" s="30"/>
      <c r="Z26" s="30"/>
      <c r="AA26" s="3">
        <f t="shared" si="3"/>
        <v>0</v>
      </c>
    </row>
    <row r="27" spans="1:27" ht="8.4" customHeight="1" x14ac:dyDescent="0.2">
      <c r="F27" s="26"/>
      <c r="G27" s="3" t="s">
        <v>26</v>
      </c>
      <c r="M27" s="27"/>
    </row>
    <row r="28" spans="1:27" s="38" customFormat="1" x14ac:dyDescent="0.2">
      <c r="A28" s="32" t="s">
        <v>44</v>
      </c>
      <c r="B28" s="33" t="s">
        <v>45</v>
      </c>
      <c r="C28" s="34"/>
      <c r="D28" s="34"/>
      <c r="E28" s="34"/>
      <c r="F28" s="35">
        <f t="shared" ref="F28:Y28" si="4">SUM(F7:F27)</f>
        <v>9229.85</v>
      </c>
      <c r="G28" s="34">
        <f t="shared" si="4"/>
        <v>5283.0300000000007</v>
      </c>
      <c r="H28" s="34">
        <f t="shared" si="4"/>
        <v>1458.6399999999999</v>
      </c>
      <c r="I28" s="34"/>
      <c r="J28" s="34">
        <f t="shared" si="4"/>
        <v>175.78</v>
      </c>
      <c r="K28" s="34">
        <f t="shared" si="4"/>
        <v>0</v>
      </c>
      <c r="L28" s="34">
        <f>SUM(L7:L27)</f>
        <v>2312.4</v>
      </c>
      <c r="M28" s="36">
        <f t="shared" si="4"/>
        <v>-10014.840000000002</v>
      </c>
      <c r="N28" s="34">
        <f t="shared" si="4"/>
        <v>-1723.68</v>
      </c>
      <c r="O28" s="34"/>
      <c r="P28" s="34">
        <f t="shared" si="4"/>
        <v>-5812.2499999999991</v>
      </c>
      <c r="Q28" s="34">
        <f t="shared" si="4"/>
        <v>-528.9</v>
      </c>
      <c r="R28" s="34">
        <f t="shared" si="4"/>
        <v>-120</v>
      </c>
      <c r="S28" s="34">
        <f t="shared" si="4"/>
        <v>-68.010000000000005</v>
      </c>
      <c r="T28" s="34">
        <f t="shared" si="4"/>
        <v>-190</v>
      </c>
      <c r="U28" s="34">
        <f t="shared" si="4"/>
        <v>-1172</v>
      </c>
      <c r="V28" s="34">
        <f t="shared" si="4"/>
        <v>-400</v>
      </c>
      <c r="W28" s="34">
        <f t="shared" si="4"/>
        <v>0</v>
      </c>
      <c r="X28" s="34">
        <f t="shared" si="4"/>
        <v>0</v>
      </c>
      <c r="Y28" s="34">
        <f t="shared" si="4"/>
        <v>0</v>
      </c>
      <c r="Z28" s="37"/>
      <c r="AA28" s="3"/>
    </row>
    <row r="29" spans="1:27" x14ac:dyDescent="0.2">
      <c r="F29" s="26"/>
      <c r="G29" s="3" t="s">
        <v>26</v>
      </c>
      <c r="M29" s="27"/>
    </row>
    <row r="30" spans="1:27" s="31" customFormat="1" x14ac:dyDescent="0.2">
      <c r="A30" s="29">
        <v>43928</v>
      </c>
      <c r="B30" s="31" t="s">
        <v>46</v>
      </c>
      <c r="C30" s="30"/>
      <c r="D30" s="30">
        <v>-65</v>
      </c>
      <c r="E30" s="30"/>
      <c r="F30" s="26">
        <f t="shared" ref="F30:F45" si="5">SUM(G30:L30)</f>
        <v>0</v>
      </c>
      <c r="G30" s="30"/>
      <c r="H30" s="30"/>
      <c r="I30" s="30"/>
      <c r="J30" s="30"/>
      <c r="K30" s="30"/>
      <c r="L30" s="30"/>
      <c r="M30" s="27">
        <f t="shared" ref="M30:M45" si="6">SUM(N30:Z30)</f>
        <v>-65</v>
      </c>
      <c r="N30" s="30"/>
      <c r="O30" s="30"/>
      <c r="P30" s="30"/>
      <c r="Q30" s="30"/>
      <c r="R30" s="30">
        <v>-65</v>
      </c>
      <c r="S30" s="30"/>
      <c r="T30" s="30"/>
      <c r="U30" s="30"/>
      <c r="V30" s="30"/>
      <c r="W30" s="30"/>
      <c r="X30" s="30"/>
      <c r="Y30" s="30"/>
      <c r="Z30" s="30"/>
      <c r="AA30" s="3">
        <f t="shared" ref="AA30:AA36" si="7">SUM($F30,$M30)-$D30</f>
        <v>0</v>
      </c>
    </row>
    <row r="31" spans="1:27" s="31" customFormat="1" x14ac:dyDescent="0.2">
      <c r="A31" s="29">
        <v>43929</v>
      </c>
      <c r="B31" s="31" t="s">
        <v>47</v>
      </c>
      <c r="C31" s="30"/>
      <c r="D31" s="30">
        <v>-163.16</v>
      </c>
      <c r="E31" s="30"/>
      <c r="F31" s="26">
        <f t="shared" si="5"/>
        <v>0</v>
      </c>
      <c r="G31" s="30"/>
      <c r="H31" s="30"/>
      <c r="I31" s="30"/>
      <c r="J31" s="30"/>
      <c r="K31" s="30"/>
      <c r="L31" s="30"/>
      <c r="M31" s="27">
        <f t="shared" si="6"/>
        <v>-163.16</v>
      </c>
      <c r="N31" s="30"/>
      <c r="O31" s="30"/>
      <c r="P31" s="30"/>
      <c r="Q31" s="30"/>
      <c r="R31" s="30"/>
      <c r="S31" s="30">
        <v>-163.16</v>
      </c>
      <c r="T31" s="30"/>
      <c r="U31" s="30"/>
      <c r="V31" s="30"/>
      <c r="W31" s="30"/>
      <c r="X31" s="30"/>
      <c r="Y31" s="30"/>
      <c r="Z31" s="30"/>
      <c r="AA31" s="3">
        <f t="shared" si="7"/>
        <v>0</v>
      </c>
    </row>
    <row r="32" spans="1:27" s="31" customFormat="1" x14ac:dyDescent="0.2">
      <c r="A32" s="29">
        <v>43937</v>
      </c>
      <c r="B32" s="31" t="s">
        <v>48</v>
      </c>
      <c r="C32" s="30"/>
      <c r="D32" s="30">
        <v>328</v>
      </c>
      <c r="E32" s="30"/>
      <c r="F32" s="26">
        <f t="shared" si="5"/>
        <v>328</v>
      </c>
      <c r="G32" s="39">
        <v>328</v>
      </c>
      <c r="H32" s="30"/>
      <c r="I32" s="30"/>
      <c r="J32" s="30"/>
      <c r="K32" s="30"/>
      <c r="L32" s="30"/>
      <c r="M32" s="27">
        <f t="shared" si="6"/>
        <v>0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">
        <f t="shared" si="7"/>
        <v>0</v>
      </c>
    </row>
    <row r="33" spans="1:27" s="31" customFormat="1" x14ac:dyDescent="0.2">
      <c r="A33" s="29">
        <v>43943</v>
      </c>
      <c r="B33" s="2" t="s">
        <v>32</v>
      </c>
      <c r="C33" s="3"/>
      <c r="D33" s="30">
        <v>-22.67</v>
      </c>
      <c r="E33" s="30"/>
      <c r="F33" s="26">
        <f t="shared" si="5"/>
        <v>0</v>
      </c>
      <c r="G33" s="30"/>
      <c r="H33" s="30"/>
      <c r="I33" s="30"/>
      <c r="J33" s="30"/>
      <c r="K33" s="30"/>
      <c r="L33" s="30"/>
      <c r="M33" s="27">
        <f t="shared" si="6"/>
        <v>-22.67</v>
      </c>
      <c r="N33" s="30"/>
      <c r="O33" s="30"/>
      <c r="P33" s="30"/>
      <c r="Q33" s="30"/>
      <c r="R33" s="30"/>
      <c r="S33" s="30">
        <v>-22.67</v>
      </c>
      <c r="T33" s="30"/>
      <c r="U33" s="30"/>
      <c r="V33" s="30"/>
      <c r="W33" s="30"/>
      <c r="X33" s="30"/>
      <c r="Y33" s="30"/>
      <c r="Z33" s="30"/>
      <c r="AA33" s="3">
        <f t="shared" si="7"/>
        <v>0</v>
      </c>
    </row>
    <row r="34" spans="1:27" s="31" customFormat="1" x14ac:dyDescent="0.2">
      <c r="A34" s="29">
        <v>43955</v>
      </c>
      <c r="B34" s="31" t="s">
        <v>46</v>
      </c>
      <c r="C34" s="30"/>
      <c r="D34" s="30">
        <v>-65</v>
      </c>
      <c r="E34" s="30"/>
      <c r="F34" s="26">
        <f t="shared" si="5"/>
        <v>0</v>
      </c>
      <c r="G34" s="30"/>
      <c r="H34" s="30"/>
      <c r="I34" s="30"/>
      <c r="J34" s="30"/>
      <c r="K34" s="30"/>
      <c r="L34" s="30"/>
      <c r="M34" s="27">
        <f t="shared" si="6"/>
        <v>-65</v>
      </c>
      <c r="N34" s="30"/>
      <c r="O34" s="30"/>
      <c r="P34" s="30"/>
      <c r="Q34" s="30"/>
      <c r="R34" s="30">
        <v>-65</v>
      </c>
      <c r="S34" s="30"/>
      <c r="T34" s="30"/>
      <c r="U34" s="30"/>
      <c r="V34" s="30"/>
      <c r="W34" s="30"/>
      <c r="X34" s="30"/>
      <c r="Y34" s="30"/>
      <c r="Z34" s="30"/>
      <c r="AA34" s="3">
        <f t="shared" si="7"/>
        <v>0</v>
      </c>
    </row>
    <row r="35" spans="1:27" s="31" customFormat="1" x14ac:dyDescent="0.2">
      <c r="A35" s="29">
        <v>43973</v>
      </c>
      <c r="B35" s="2" t="s">
        <v>49</v>
      </c>
      <c r="C35" s="3"/>
      <c r="D35" s="30">
        <v>-22.67</v>
      </c>
      <c r="E35" s="30"/>
      <c r="F35" s="26">
        <f t="shared" si="5"/>
        <v>0</v>
      </c>
      <c r="G35" s="30"/>
      <c r="H35" s="30"/>
      <c r="I35" s="30"/>
      <c r="J35" s="30"/>
      <c r="K35" s="30"/>
      <c r="L35" s="30"/>
      <c r="M35" s="27">
        <f t="shared" si="6"/>
        <v>-22.67</v>
      </c>
      <c r="N35" s="30"/>
      <c r="O35" s="30"/>
      <c r="P35" s="30"/>
      <c r="Q35" s="30"/>
      <c r="R35" s="30"/>
      <c r="S35" s="30">
        <v>-22.67</v>
      </c>
      <c r="T35" s="30"/>
      <c r="U35" s="30"/>
      <c r="V35" s="30"/>
      <c r="W35" s="30"/>
      <c r="X35" s="30"/>
      <c r="Y35" s="30"/>
      <c r="Z35" s="30"/>
      <c r="AA35" s="3">
        <f t="shared" si="7"/>
        <v>0</v>
      </c>
    </row>
    <row r="36" spans="1:27" s="31" customFormat="1" x14ac:dyDescent="0.2">
      <c r="A36" s="29">
        <v>43990</v>
      </c>
      <c r="B36" s="31" t="s">
        <v>50</v>
      </c>
      <c r="C36" s="30"/>
      <c r="D36" s="30">
        <v>1103.52</v>
      </c>
      <c r="E36" s="30"/>
      <c r="F36" s="26">
        <f t="shared" si="5"/>
        <v>1103.52</v>
      </c>
      <c r="G36" s="30">
        <v>940.91</v>
      </c>
      <c r="H36" s="30">
        <v>162.61000000000001</v>
      </c>
      <c r="I36" s="30"/>
      <c r="J36" s="30"/>
      <c r="K36" s="30"/>
      <c r="L36" s="30"/>
      <c r="M36" s="27">
        <f t="shared" si="6"/>
        <v>0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">
        <f t="shared" si="7"/>
        <v>0</v>
      </c>
    </row>
    <row r="37" spans="1:27" s="31" customFormat="1" x14ac:dyDescent="0.2">
      <c r="A37" s="29">
        <v>43990</v>
      </c>
      <c r="B37" s="31" t="s">
        <v>51</v>
      </c>
      <c r="C37" s="30">
        <v>985</v>
      </c>
      <c r="D37" s="30"/>
      <c r="E37" s="30"/>
      <c r="F37" s="26">
        <f t="shared" si="5"/>
        <v>984.99999999999989</v>
      </c>
      <c r="G37" s="30">
        <v>697.8</v>
      </c>
      <c r="H37" s="30">
        <v>202.8</v>
      </c>
      <c r="I37" s="30"/>
      <c r="J37" s="30">
        <v>84.4</v>
      </c>
      <c r="K37" s="30"/>
      <c r="L37" s="30"/>
      <c r="M37" s="27">
        <f t="shared" si="6"/>
        <v>0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">
        <f>SUM($F37,$M37)-$C37</f>
        <v>0</v>
      </c>
    </row>
    <row r="38" spans="1:27" s="31" customFormat="1" x14ac:dyDescent="0.2">
      <c r="A38" s="29">
        <v>43990</v>
      </c>
      <c r="B38" s="31" t="s">
        <v>52</v>
      </c>
      <c r="C38" s="30">
        <v>-34.86</v>
      </c>
      <c r="D38" s="30">
        <f>SUM(C37:C38)</f>
        <v>950.14</v>
      </c>
      <c r="E38" s="30"/>
      <c r="F38" s="26">
        <f t="shared" si="5"/>
        <v>0</v>
      </c>
      <c r="G38" s="30"/>
      <c r="H38" s="30"/>
      <c r="I38" s="30"/>
      <c r="J38" s="30"/>
      <c r="K38" s="30"/>
      <c r="L38" s="30"/>
      <c r="M38" s="27">
        <f t="shared" si="6"/>
        <v>-34.86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>
        <v>-34.86</v>
      </c>
      <c r="Z38" s="30"/>
      <c r="AA38" s="3">
        <f>SUM($F38,$M38)-$C38</f>
        <v>0</v>
      </c>
    </row>
    <row r="39" spans="1:27" s="31" customFormat="1" x14ac:dyDescent="0.2">
      <c r="A39" s="29">
        <v>43990</v>
      </c>
      <c r="B39" s="31" t="s">
        <v>53</v>
      </c>
      <c r="C39" s="30">
        <v>457</v>
      </c>
      <c r="D39" s="30"/>
      <c r="E39" s="30"/>
      <c r="F39" s="26">
        <f t="shared" si="5"/>
        <v>457</v>
      </c>
      <c r="G39" s="30">
        <v>419</v>
      </c>
      <c r="H39" s="30">
        <v>38</v>
      </c>
      <c r="I39" s="30"/>
      <c r="J39" s="30"/>
      <c r="K39" s="30"/>
      <c r="L39" s="30"/>
      <c r="M39" s="27">
        <f t="shared" si="6"/>
        <v>0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">
        <f>SUM($F39,$M39)-$C39</f>
        <v>0</v>
      </c>
    </row>
    <row r="40" spans="1:27" s="31" customFormat="1" x14ac:dyDescent="0.2">
      <c r="A40" s="29">
        <v>43990</v>
      </c>
      <c r="B40" s="31" t="s">
        <v>54</v>
      </c>
      <c r="C40" s="30">
        <v>-19.600000000000001</v>
      </c>
      <c r="D40" s="30">
        <f>SUM(C39:C40)</f>
        <v>437.4</v>
      </c>
      <c r="E40" s="30"/>
      <c r="F40" s="26">
        <f t="shared" si="5"/>
        <v>0</v>
      </c>
      <c r="G40" s="30"/>
      <c r="H40" s="30"/>
      <c r="I40" s="30"/>
      <c r="J40" s="30"/>
      <c r="K40" s="30"/>
      <c r="L40" s="30"/>
      <c r="M40" s="27">
        <f t="shared" si="6"/>
        <v>-19.600000000000001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>
        <v>-19.600000000000001</v>
      </c>
      <c r="Z40" s="30"/>
      <c r="AA40" s="3">
        <f>SUM($F40,$M40)-$C40</f>
        <v>0</v>
      </c>
    </row>
    <row r="41" spans="1:27" s="31" customFormat="1" x14ac:dyDescent="0.2">
      <c r="A41" s="29">
        <v>43991</v>
      </c>
      <c r="B41" s="31" t="s">
        <v>55</v>
      </c>
      <c r="C41" s="30"/>
      <c r="D41" s="30">
        <v>-1672</v>
      </c>
      <c r="E41" s="30"/>
      <c r="F41" s="26">
        <f t="shared" si="5"/>
        <v>0</v>
      </c>
      <c r="G41" s="30"/>
      <c r="H41" s="30"/>
      <c r="I41" s="30"/>
      <c r="J41" s="30"/>
      <c r="K41" s="30"/>
      <c r="L41" s="30"/>
      <c r="M41" s="27">
        <f t="shared" si="6"/>
        <v>-1672</v>
      </c>
      <c r="N41" s="30"/>
      <c r="O41" s="30"/>
      <c r="P41" s="30"/>
      <c r="Q41" s="30"/>
      <c r="R41" s="30"/>
      <c r="S41" s="30"/>
      <c r="T41" s="30"/>
      <c r="U41" s="30"/>
      <c r="V41" s="30"/>
      <c r="W41" s="30">
        <v>-1672</v>
      </c>
      <c r="X41" s="30"/>
      <c r="Y41" s="30"/>
      <c r="Z41" s="30"/>
      <c r="AA41" s="3">
        <f>SUM($F41,$M41)-$D41</f>
        <v>0</v>
      </c>
    </row>
    <row r="42" spans="1:27" s="31" customFormat="1" x14ac:dyDescent="0.2">
      <c r="A42" s="29">
        <v>43991</v>
      </c>
      <c r="B42" s="31" t="s">
        <v>56</v>
      </c>
      <c r="C42" s="30"/>
      <c r="D42" s="30">
        <v>-500</v>
      </c>
      <c r="E42" s="30"/>
      <c r="F42" s="26">
        <f t="shared" si="5"/>
        <v>0</v>
      </c>
      <c r="G42" s="30"/>
      <c r="H42" s="30"/>
      <c r="I42" s="30"/>
      <c r="J42" s="30"/>
      <c r="K42" s="30"/>
      <c r="L42" s="30"/>
      <c r="M42" s="27">
        <f t="shared" si="6"/>
        <v>-500</v>
      </c>
      <c r="N42" s="30"/>
      <c r="O42" s="30"/>
      <c r="P42" s="30"/>
      <c r="Q42" s="30"/>
      <c r="R42" s="30"/>
      <c r="S42" s="30"/>
      <c r="T42" s="30"/>
      <c r="U42" s="30"/>
      <c r="V42" s="30"/>
      <c r="W42" s="30">
        <v>-500</v>
      </c>
      <c r="X42" s="30"/>
      <c r="Y42" s="30"/>
      <c r="Z42" s="30"/>
      <c r="AA42" s="3">
        <f>SUM($F42,$M42)-$D42</f>
        <v>0</v>
      </c>
    </row>
    <row r="43" spans="1:27" s="31" customFormat="1" x14ac:dyDescent="0.2">
      <c r="A43" s="29">
        <v>43998</v>
      </c>
      <c r="B43" s="40" t="s">
        <v>57</v>
      </c>
      <c r="C43" s="41"/>
      <c r="D43" s="30">
        <v>-98</v>
      </c>
      <c r="E43" s="30"/>
      <c r="F43" s="26">
        <f t="shared" si="5"/>
        <v>0</v>
      </c>
      <c r="G43" s="30"/>
      <c r="H43" s="30"/>
      <c r="I43" s="30"/>
      <c r="J43" s="30"/>
      <c r="K43" s="30"/>
      <c r="L43" s="30"/>
      <c r="M43" s="27">
        <f t="shared" si="6"/>
        <v>-98</v>
      </c>
      <c r="N43" s="30"/>
      <c r="O43" s="30"/>
      <c r="P43" s="30"/>
      <c r="Q43" s="30"/>
      <c r="R43" s="30"/>
      <c r="S43" s="30">
        <v>-98</v>
      </c>
      <c r="T43" s="30"/>
      <c r="U43" s="30"/>
      <c r="V43" s="30"/>
      <c r="W43" s="30"/>
      <c r="X43" s="30"/>
      <c r="Y43" s="30"/>
      <c r="Z43" s="30"/>
      <c r="AA43" s="3">
        <f>SUM($F43,$M43)-$D43</f>
        <v>0</v>
      </c>
    </row>
    <row r="44" spans="1:27" s="31" customFormat="1" x14ac:dyDescent="0.2">
      <c r="A44" s="29">
        <v>43998</v>
      </c>
      <c r="B44" s="31" t="s">
        <v>46</v>
      </c>
      <c r="C44" s="30"/>
      <c r="D44" s="30">
        <v>-65</v>
      </c>
      <c r="E44" s="30"/>
      <c r="F44" s="26">
        <f t="shared" si="5"/>
        <v>0</v>
      </c>
      <c r="G44" s="30"/>
      <c r="H44" s="30"/>
      <c r="I44" s="30"/>
      <c r="J44" s="30"/>
      <c r="K44" s="30"/>
      <c r="L44" s="30"/>
      <c r="M44" s="27">
        <f t="shared" si="6"/>
        <v>-65</v>
      </c>
      <c r="N44" s="30"/>
      <c r="O44" s="30"/>
      <c r="P44" s="30"/>
      <c r="Q44" s="30"/>
      <c r="R44" s="30">
        <v>-65</v>
      </c>
      <c r="S44" s="30"/>
      <c r="T44" s="30"/>
      <c r="U44" s="30"/>
      <c r="V44" s="30"/>
      <c r="W44" s="30"/>
      <c r="X44" s="30"/>
      <c r="Y44" s="30"/>
      <c r="Z44" s="30"/>
      <c r="AA44" s="3">
        <f>SUM($F44,$M44)-$D44</f>
        <v>0</v>
      </c>
    </row>
    <row r="45" spans="1:27" s="31" customFormat="1" x14ac:dyDescent="0.2">
      <c r="A45" s="29">
        <v>43999</v>
      </c>
      <c r="B45" s="31" t="s">
        <v>58</v>
      </c>
      <c r="C45" s="30"/>
      <c r="D45" s="30">
        <v>-185</v>
      </c>
      <c r="E45" s="30"/>
      <c r="F45" s="26">
        <f t="shared" si="5"/>
        <v>0</v>
      </c>
      <c r="G45" s="30"/>
      <c r="H45" s="30"/>
      <c r="I45" s="30"/>
      <c r="J45" s="30"/>
      <c r="K45" s="30"/>
      <c r="L45" s="30"/>
      <c r="M45" s="27">
        <f t="shared" si="6"/>
        <v>-185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">
        <v>-185</v>
      </c>
      <c r="Y45" s="3"/>
      <c r="Z45" s="30"/>
      <c r="AA45" s="3">
        <f>SUM($F45,$M45)-$D45</f>
        <v>0</v>
      </c>
    </row>
    <row r="46" spans="1:27" ht="8.4" customHeight="1" x14ac:dyDescent="0.2">
      <c r="F46" s="26"/>
      <c r="G46" s="3" t="s">
        <v>26</v>
      </c>
      <c r="M46" s="27"/>
    </row>
    <row r="47" spans="1:27" s="38" customFormat="1" x14ac:dyDescent="0.2">
      <c r="A47" s="32" t="s">
        <v>59</v>
      </c>
      <c r="B47" s="33"/>
      <c r="C47" s="34"/>
      <c r="D47" s="34"/>
      <c r="E47" s="34"/>
      <c r="F47" s="35">
        <f>SUM(F29:F46)</f>
        <v>2873.52</v>
      </c>
      <c r="G47" s="34">
        <f t="shared" ref="G47:K47" si="8">SUM(G29:G46)</f>
        <v>2385.71</v>
      </c>
      <c r="H47" s="34">
        <f t="shared" si="8"/>
        <v>403.41</v>
      </c>
      <c r="I47" s="34"/>
      <c r="J47" s="34">
        <f t="shared" si="8"/>
        <v>84.4</v>
      </c>
      <c r="K47" s="34">
        <f t="shared" si="8"/>
        <v>0</v>
      </c>
      <c r="L47" s="34">
        <f>SUM(L29:L46)</f>
        <v>0</v>
      </c>
      <c r="M47" s="36">
        <f>SUM(M29:M46)</f>
        <v>-2912.96</v>
      </c>
      <c r="N47" s="34">
        <f t="shared" ref="N47:Y47" si="9">SUM(N29:N46)</f>
        <v>0</v>
      </c>
      <c r="O47" s="34"/>
      <c r="P47" s="34">
        <f t="shared" si="9"/>
        <v>0</v>
      </c>
      <c r="Q47" s="34">
        <f t="shared" si="9"/>
        <v>0</v>
      </c>
      <c r="R47" s="34">
        <f t="shared" si="9"/>
        <v>-195</v>
      </c>
      <c r="S47" s="34">
        <f t="shared" si="9"/>
        <v>-306.5</v>
      </c>
      <c r="T47" s="34">
        <f t="shared" si="9"/>
        <v>0</v>
      </c>
      <c r="U47" s="34">
        <f t="shared" si="9"/>
        <v>0</v>
      </c>
      <c r="V47" s="34">
        <f t="shared" si="9"/>
        <v>0</v>
      </c>
      <c r="W47" s="34">
        <f t="shared" si="9"/>
        <v>-2172</v>
      </c>
      <c r="X47" s="34">
        <f t="shared" si="9"/>
        <v>-185</v>
      </c>
      <c r="Y47" s="34">
        <f t="shared" si="9"/>
        <v>-54.46</v>
      </c>
      <c r="Z47" s="37"/>
      <c r="AA47" s="3"/>
    </row>
    <row r="48" spans="1:27" ht="8.4" customHeight="1" x14ac:dyDescent="0.2">
      <c r="F48" s="26"/>
      <c r="G48" s="3" t="s">
        <v>26</v>
      </c>
      <c r="M48" s="27"/>
    </row>
    <row r="49" spans="1:27" x14ac:dyDescent="0.2">
      <c r="A49" s="28">
        <v>44018</v>
      </c>
      <c r="B49" s="2" t="s">
        <v>60</v>
      </c>
      <c r="D49" s="3">
        <v>-75</v>
      </c>
      <c r="E49" s="30"/>
      <c r="F49" s="26">
        <f t="shared" ref="F49:F72" si="10">SUM(G49:L49)</f>
        <v>0</v>
      </c>
      <c r="G49" s="30"/>
      <c r="H49" s="30"/>
      <c r="I49" s="30"/>
      <c r="J49" s="30"/>
      <c r="K49" s="30"/>
      <c r="L49" s="30"/>
      <c r="M49" s="27">
        <f t="shared" ref="M49:M72" si="11">SUM(N49:Z49)</f>
        <v>-75</v>
      </c>
      <c r="N49" s="2"/>
      <c r="O49" s="2"/>
      <c r="P49" s="2"/>
      <c r="Q49" s="2"/>
      <c r="R49" s="2"/>
      <c r="S49" s="2"/>
      <c r="T49" s="2"/>
      <c r="U49" s="2"/>
      <c r="V49" s="2"/>
      <c r="W49" s="3">
        <v>-75</v>
      </c>
      <c r="Z49" s="2"/>
      <c r="AA49" s="3">
        <f>SUM($F49,$M49)-$D49</f>
        <v>0</v>
      </c>
    </row>
    <row r="50" spans="1:27" x14ac:dyDescent="0.2">
      <c r="A50" s="28">
        <v>44022</v>
      </c>
      <c r="B50" s="2" t="s">
        <v>61</v>
      </c>
      <c r="C50" s="3">
        <v>588.5</v>
      </c>
      <c r="E50" s="30"/>
      <c r="F50" s="26">
        <f t="shared" si="10"/>
        <v>588.5</v>
      </c>
      <c r="G50" s="3">
        <v>520.5</v>
      </c>
      <c r="H50" s="30">
        <v>68</v>
      </c>
      <c r="I50" s="30"/>
      <c r="J50" s="30"/>
      <c r="K50" s="30"/>
      <c r="L50" s="30"/>
      <c r="M50" s="27">
        <f t="shared" si="11"/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Z50" s="2"/>
      <c r="AA50" s="3">
        <f>SUM($F50,$M50)-$C50</f>
        <v>0</v>
      </c>
    </row>
    <row r="51" spans="1:27" x14ac:dyDescent="0.2">
      <c r="A51" s="28">
        <v>44022</v>
      </c>
      <c r="B51" s="2" t="s">
        <v>62</v>
      </c>
      <c r="C51" s="3">
        <v>-20.13</v>
      </c>
      <c r="D51" s="30">
        <f>SUM(C50:C51)</f>
        <v>568.37</v>
      </c>
      <c r="E51" s="30"/>
      <c r="F51" s="26">
        <f t="shared" si="10"/>
        <v>0</v>
      </c>
      <c r="H51" s="30"/>
      <c r="I51" s="30"/>
      <c r="J51" s="30"/>
      <c r="K51" s="30"/>
      <c r="L51" s="30"/>
      <c r="M51" s="27">
        <f t="shared" si="11"/>
        <v>-20.13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>
        <v>-20.13</v>
      </c>
      <c r="Z51" s="2"/>
      <c r="AA51" s="3"/>
    </row>
    <row r="52" spans="1:27" x14ac:dyDescent="0.2">
      <c r="A52" s="28">
        <v>44022</v>
      </c>
      <c r="B52" s="2" t="s">
        <v>63</v>
      </c>
      <c r="D52" s="3">
        <v>1302</v>
      </c>
      <c r="E52" s="30"/>
      <c r="F52" s="26">
        <f t="shared" si="10"/>
        <v>1302</v>
      </c>
      <c r="G52" s="3">
        <v>1214</v>
      </c>
      <c r="H52" s="30">
        <v>88</v>
      </c>
      <c r="I52" s="30"/>
      <c r="J52" s="30"/>
      <c r="K52" s="30"/>
      <c r="L52" s="30"/>
      <c r="M52" s="27">
        <f t="shared" si="11"/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Z52" s="2"/>
      <c r="AA52" s="3">
        <f>SUM($F52,$M52)-$D52</f>
        <v>0</v>
      </c>
    </row>
    <row r="53" spans="1:27" x14ac:dyDescent="0.2">
      <c r="A53" s="28">
        <v>44025</v>
      </c>
      <c r="B53" s="2" t="s">
        <v>64</v>
      </c>
      <c r="D53" s="3">
        <v>-185</v>
      </c>
      <c r="E53" s="30"/>
      <c r="F53" s="26">
        <f t="shared" si="10"/>
        <v>0</v>
      </c>
      <c r="G53" s="30"/>
      <c r="H53" s="30"/>
      <c r="I53" s="30"/>
      <c r="J53" s="30"/>
      <c r="K53" s="30"/>
      <c r="L53" s="30"/>
      <c r="M53" s="27">
        <f t="shared" si="11"/>
        <v>-185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3">
        <v>-185</v>
      </c>
      <c r="Z53" s="2"/>
      <c r="AA53" s="3">
        <f>SUM($F53,$M53)-$D53</f>
        <v>0</v>
      </c>
    </row>
    <row r="54" spans="1:27" x14ac:dyDescent="0.2">
      <c r="A54" s="28">
        <v>44043</v>
      </c>
      <c r="B54" s="2" t="s">
        <v>65</v>
      </c>
      <c r="D54" s="3">
        <v>-83.28</v>
      </c>
      <c r="E54" s="30"/>
      <c r="F54" s="26">
        <f t="shared" si="10"/>
        <v>0</v>
      </c>
      <c r="G54" s="30"/>
      <c r="H54" s="30"/>
      <c r="I54" s="30"/>
      <c r="J54" s="30"/>
      <c r="K54" s="30"/>
      <c r="L54" s="30"/>
      <c r="M54" s="27">
        <f t="shared" si="11"/>
        <v>-83.28</v>
      </c>
      <c r="N54" s="2"/>
      <c r="O54" s="2"/>
      <c r="P54" s="2"/>
      <c r="Q54" s="2"/>
      <c r="R54" s="2"/>
      <c r="S54" s="3">
        <v>-83.28</v>
      </c>
      <c r="T54" s="2"/>
      <c r="U54" s="2"/>
      <c r="V54" s="2"/>
      <c r="W54" s="2"/>
      <c r="X54" s="2"/>
      <c r="Z54" s="2"/>
      <c r="AA54" s="3">
        <f>SUM($F54,$M54)-$D54</f>
        <v>0</v>
      </c>
    </row>
    <row r="55" spans="1:27" x14ac:dyDescent="0.2">
      <c r="A55" s="28">
        <v>44048</v>
      </c>
      <c r="B55" s="2" t="s">
        <v>66</v>
      </c>
      <c r="D55" s="3">
        <v>-185</v>
      </c>
      <c r="E55" s="30"/>
      <c r="F55" s="26">
        <f t="shared" si="10"/>
        <v>0</v>
      </c>
      <c r="G55" s="30"/>
      <c r="H55" s="30"/>
      <c r="I55" s="30"/>
      <c r="J55" s="30"/>
      <c r="K55" s="30"/>
      <c r="L55" s="30"/>
      <c r="M55" s="27">
        <f t="shared" si="11"/>
        <v>-185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3">
        <v>-185</v>
      </c>
      <c r="Z55" s="2"/>
      <c r="AA55" s="3">
        <f>SUM($F55,$M55)-$D55</f>
        <v>0</v>
      </c>
    </row>
    <row r="56" spans="1:27" x14ac:dyDescent="0.2">
      <c r="A56" s="28">
        <v>44048</v>
      </c>
      <c r="B56" s="2" t="s">
        <v>67</v>
      </c>
      <c r="C56" s="3">
        <v>309.33</v>
      </c>
      <c r="E56" s="30"/>
      <c r="F56" s="26">
        <f t="shared" si="10"/>
        <v>309.33</v>
      </c>
      <c r="G56" s="3">
        <v>309.33</v>
      </c>
      <c r="H56" s="30"/>
      <c r="I56" s="30"/>
      <c r="J56" s="30"/>
      <c r="K56" s="30"/>
      <c r="L56" s="30"/>
      <c r="M56" s="27">
        <f t="shared" si="11"/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Z56" s="2"/>
      <c r="AA56" s="3">
        <f>SUM($F56,$M56)-$C56</f>
        <v>0</v>
      </c>
    </row>
    <row r="57" spans="1:27" x14ac:dyDescent="0.2">
      <c r="A57" s="28">
        <v>44048</v>
      </c>
      <c r="B57" s="2" t="s">
        <v>68</v>
      </c>
      <c r="C57" s="3">
        <v>-12.36</v>
      </c>
      <c r="D57" s="30">
        <f>SUM(C56:C57)</f>
        <v>296.96999999999997</v>
      </c>
      <c r="E57" s="30"/>
      <c r="F57" s="26">
        <f t="shared" si="10"/>
        <v>0</v>
      </c>
      <c r="H57" s="30"/>
      <c r="I57" s="30"/>
      <c r="J57" s="30"/>
      <c r="K57" s="30"/>
      <c r="L57" s="30"/>
      <c r="M57" s="27">
        <f t="shared" si="11"/>
        <v>-12.36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">
        <v>-12.36</v>
      </c>
      <c r="Z57" s="2"/>
      <c r="AA57" s="3"/>
    </row>
    <row r="58" spans="1:27" x14ac:dyDescent="0.2">
      <c r="A58" s="28">
        <v>44048</v>
      </c>
      <c r="B58" s="2" t="s">
        <v>69</v>
      </c>
      <c r="D58" s="3">
        <v>883.2</v>
      </c>
      <c r="E58" s="30"/>
      <c r="F58" s="26">
        <f t="shared" si="10"/>
        <v>883.2</v>
      </c>
      <c r="G58" s="3">
        <v>676.32</v>
      </c>
      <c r="H58" s="30">
        <v>160.88</v>
      </c>
      <c r="I58" s="30"/>
      <c r="J58" s="30">
        <v>46</v>
      </c>
      <c r="K58" s="30"/>
      <c r="L58" s="30"/>
      <c r="M58" s="27">
        <f t="shared" si="11"/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Z58" s="2"/>
      <c r="AA58" s="3">
        <f>SUM($F58,$M58)-$D58</f>
        <v>0</v>
      </c>
    </row>
    <row r="59" spans="1:27" x14ac:dyDescent="0.2">
      <c r="A59" s="28">
        <v>44050</v>
      </c>
      <c r="B59" s="2" t="s">
        <v>70</v>
      </c>
      <c r="D59" s="3">
        <v>124</v>
      </c>
      <c r="E59" s="30"/>
      <c r="F59" s="26">
        <f t="shared" si="10"/>
        <v>124</v>
      </c>
      <c r="G59" s="3">
        <v>124</v>
      </c>
      <c r="H59" s="30"/>
      <c r="I59" s="30"/>
      <c r="J59" s="30"/>
      <c r="K59" s="30"/>
      <c r="L59" s="30"/>
      <c r="M59" s="27">
        <f t="shared" si="11"/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Z59" s="2"/>
      <c r="AA59" s="3">
        <f>SUM($F59,$M59)-$D59</f>
        <v>0</v>
      </c>
    </row>
    <row r="60" spans="1:27" x14ac:dyDescent="0.2">
      <c r="A60" s="28">
        <v>44060</v>
      </c>
      <c r="B60" s="2" t="s">
        <v>71</v>
      </c>
      <c r="D60" s="30">
        <v>-31.16</v>
      </c>
      <c r="E60" s="30"/>
      <c r="F60" s="26">
        <f t="shared" si="10"/>
        <v>0</v>
      </c>
      <c r="G60" s="30"/>
      <c r="H60" s="30"/>
      <c r="I60" s="30"/>
      <c r="J60" s="30"/>
      <c r="K60" s="30"/>
      <c r="L60" s="30"/>
      <c r="M60" s="27">
        <f t="shared" si="11"/>
        <v>-31.16</v>
      </c>
      <c r="N60" s="2"/>
      <c r="O60" s="2"/>
      <c r="P60" s="2"/>
      <c r="Q60" s="2"/>
      <c r="R60" s="2"/>
      <c r="S60" s="2"/>
      <c r="T60" s="3">
        <v>-31.16</v>
      </c>
      <c r="U60" s="2"/>
      <c r="V60" s="2"/>
      <c r="W60" s="2"/>
      <c r="X60" s="2"/>
      <c r="Z60" s="2"/>
      <c r="AA60" s="3">
        <f>SUM($F60,$M60)-$D60</f>
        <v>0</v>
      </c>
    </row>
    <row r="61" spans="1:27" x14ac:dyDescent="0.2">
      <c r="A61" s="28">
        <v>44070</v>
      </c>
      <c r="B61" s="2" t="s">
        <v>72</v>
      </c>
      <c r="D61" s="30">
        <v>-5429.69</v>
      </c>
      <c r="E61" s="30"/>
      <c r="F61" s="26">
        <f t="shared" si="10"/>
        <v>0</v>
      </c>
      <c r="G61" s="30"/>
      <c r="H61" s="30"/>
      <c r="I61" s="30"/>
      <c r="J61" s="30"/>
      <c r="K61" s="30"/>
      <c r="L61" s="30"/>
      <c r="M61" s="27">
        <f t="shared" si="11"/>
        <v>-5429.69</v>
      </c>
      <c r="N61" s="2"/>
      <c r="O61" s="2"/>
      <c r="P61" s="3">
        <v>-5429.69</v>
      </c>
      <c r="R61" s="2"/>
      <c r="S61" s="2"/>
      <c r="T61" s="2"/>
      <c r="U61" s="2"/>
      <c r="V61" s="2"/>
      <c r="W61" s="2"/>
      <c r="X61" s="2"/>
      <c r="Z61" s="2"/>
      <c r="AA61" s="3">
        <f>SUM($F61,$M61)-$D61</f>
        <v>0</v>
      </c>
    </row>
    <row r="62" spans="1:27" s="31" customFormat="1" x14ac:dyDescent="0.2">
      <c r="A62" s="29">
        <v>44077</v>
      </c>
      <c r="B62" s="2" t="s">
        <v>73</v>
      </c>
      <c r="C62" s="3">
        <v>331.8</v>
      </c>
      <c r="D62" s="30"/>
      <c r="E62" s="30"/>
      <c r="F62" s="26">
        <f t="shared" si="10"/>
        <v>331.8</v>
      </c>
      <c r="G62" s="30">
        <v>314.92</v>
      </c>
      <c r="H62" s="30">
        <v>16.88</v>
      </c>
      <c r="I62" s="30"/>
      <c r="J62" s="30"/>
      <c r="K62" s="30"/>
      <c r="L62" s="30"/>
      <c r="M62" s="27">
        <f t="shared" si="11"/>
        <v>0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"/>
      <c r="Z62" s="30"/>
      <c r="AA62" s="3">
        <f>SUM($F62,$M62)-$C62</f>
        <v>0</v>
      </c>
    </row>
    <row r="63" spans="1:27" s="31" customFormat="1" x14ac:dyDescent="0.2">
      <c r="A63" s="29">
        <v>44077</v>
      </c>
      <c r="B63" s="2" t="s">
        <v>74</v>
      </c>
      <c r="C63" s="3">
        <v>-12.41</v>
      </c>
      <c r="D63" s="30">
        <f>SUM(C62:C63)</f>
        <v>319.39</v>
      </c>
      <c r="E63" s="30"/>
      <c r="F63" s="26">
        <f t="shared" si="10"/>
        <v>0</v>
      </c>
      <c r="G63" s="30"/>
      <c r="H63" s="30"/>
      <c r="I63" s="30"/>
      <c r="J63" s="30"/>
      <c r="K63" s="30"/>
      <c r="L63" s="30"/>
      <c r="M63" s="27">
        <f t="shared" si="11"/>
        <v>-12.41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>
        <v>-12.41</v>
      </c>
      <c r="Z63" s="30"/>
      <c r="AA63" s="3"/>
    </row>
    <row r="64" spans="1:27" s="31" customFormat="1" x14ac:dyDescent="0.2">
      <c r="A64" s="29">
        <v>44077</v>
      </c>
      <c r="B64" s="2" t="s">
        <v>75</v>
      </c>
      <c r="C64" s="3"/>
      <c r="D64" s="30">
        <v>1409.79</v>
      </c>
      <c r="E64" s="30"/>
      <c r="F64" s="26">
        <f t="shared" si="10"/>
        <v>1409.7900000000002</v>
      </c>
      <c r="G64" s="30">
        <v>1334.99</v>
      </c>
      <c r="H64" s="30">
        <v>37.4</v>
      </c>
      <c r="I64" s="30"/>
      <c r="J64" s="30">
        <v>37.4</v>
      </c>
      <c r="K64" s="30"/>
      <c r="L64" s="30"/>
      <c r="M64" s="27">
        <f t="shared" si="11"/>
        <v>0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">
        <f>SUM($F64,$M64)-$D64</f>
        <v>0</v>
      </c>
    </row>
    <row r="65" spans="1:27" s="31" customFormat="1" x14ac:dyDescent="0.2">
      <c r="A65" s="29">
        <v>44077</v>
      </c>
      <c r="B65" s="2" t="s">
        <v>76</v>
      </c>
      <c r="C65" s="3"/>
      <c r="D65" s="30">
        <v>-194.97</v>
      </c>
      <c r="E65" s="30"/>
      <c r="F65" s="26">
        <f t="shared" si="10"/>
        <v>0</v>
      </c>
      <c r="G65" s="30"/>
      <c r="H65" s="30"/>
      <c r="I65" s="30"/>
      <c r="J65" s="30"/>
      <c r="K65" s="30"/>
      <c r="L65" s="30"/>
      <c r="M65" s="27">
        <f t="shared" si="11"/>
        <v>-194.97</v>
      </c>
      <c r="N65" s="30"/>
      <c r="O65" s="30"/>
      <c r="P65" s="30"/>
      <c r="Q65" s="30"/>
      <c r="R65" s="30">
        <v>-194.97</v>
      </c>
      <c r="S65" s="30"/>
      <c r="T65" s="30"/>
      <c r="U65" s="30"/>
      <c r="V65" s="30"/>
      <c r="W65" s="30"/>
      <c r="X65" s="30"/>
      <c r="Y65" s="30"/>
      <c r="Z65" s="30"/>
      <c r="AA65" s="3">
        <f>SUM($F65,$M65)-$D65</f>
        <v>0</v>
      </c>
    </row>
    <row r="66" spans="1:27" s="31" customFormat="1" x14ac:dyDescent="0.2">
      <c r="A66" s="29">
        <v>44082</v>
      </c>
      <c r="B66" s="2" t="s">
        <v>77</v>
      </c>
      <c r="C66" s="3"/>
      <c r="D66" s="30">
        <v>-2233.21</v>
      </c>
      <c r="E66" s="30"/>
      <c r="F66" s="26">
        <f t="shared" si="10"/>
        <v>0</v>
      </c>
      <c r="G66" s="30"/>
      <c r="H66" s="30" t="s">
        <v>26</v>
      </c>
      <c r="I66" s="30"/>
      <c r="J66" s="30"/>
      <c r="K66" s="30"/>
      <c r="L66" s="30"/>
      <c r="M66" s="27">
        <f t="shared" si="11"/>
        <v>-2233.21</v>
      </c>
      <c r="N66" s="30">
        <v>-2233.21</v>
      </c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">
        <f>SUM($F66,$M66)-$D66</f>
        <v>0</v>
      </c>
    </row>
    <row r="67" spans="1:27" s="31" customFormat="1" x14ac:dyDescent="0.2">
      <c r="A67" s="29">
        <v>44095</v>
      </c>
      <c r="B67" s="2" t="s">
        <v>70</v>
      </c>
      <c r="C67" s="3"/>
      <c r="D67" s="30">
        <v>62</v>
      </c>
      <c r="E67" s="30"/>
      <c r="F67" s="26">
        <f t="shared" si="10"/>
        <v>62</v>
      </c>
      <c r="G67" s="30">
        <v>62</v>
      </c>
      <c r="H67" s="30"/>
      <c r="I67" s="30"/>
      <c r="J67" s="30"/>
      <c r="K67" s="30"/>
      <c r="L67" s="30"/>
      <c r="M67" s="27">
        <f t="shared" si="11"/>
        <v>0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"/>
    </row>
    <row r="68" spans="1:27" s="31" customFormat="1" x14ac:dyDescent="0.2">
      <c r="A68" s="29">
        <v>44095</v>
      </c>
      <c r="B68" s="2" t="s">
        <v>78</v>
      </c>
      <c r="C68" s="3"/>
      <c r="D68" s="30">
        <v>155</v>
      </c>
      <c r="E68" s="30"/>
      <c r="F68" s="26">
        <f t="shared" si="10"/>
        <v>155</v>
      </c>
      <c r="G68" s="30">
        <v>155</v>
      </c>
      <c r="H68" s="30"/>
      <c r="I68" s="30"/>
      <c r="J68" s="30"/>
      <c r="K68" s="30"/>
      <c r="L68" s="30"/>
      <c r="M68" s="27">
        <f t="shared" si="11"/>
        <v>0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"/>
    </row>
    <row r="69" spans="1:27" s="31" customFormat="1" x14ac:dyDescent="0.2">
      <c r="A69" s="29">
        <v>44095</v>
      </c>
      <c r="B69" s="2" t="s">
        <v>79</v>
      </c>
      <c r="C69" s="30"/>
      <c r="D69" s="30">
        <v>155</v>
      </c>
      <c r="E69" s="30"/>
      <c r="F69" s="26">
        <f t="shared" si="10"/>
        <v>155</v>
      </c>
      <c r="G69" s="30">
        <v>155</v>
      </c>
      <c r="H69" s="30"/>
      <c r="I69" s="30"/>
      <c r="J69" s="30"/>
      <c r="K69" s="30"/>
      <c r="L69" s="30"/>
      <c r="M69" s="27">
        <f t="shared" si="11"/>
        <v>0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"/>
    </row>
    <row r="70" spans="1:27" s="31" customFormat="1" x14ac:dyDescent="0.2">
      <c r="A70" s="29">
        <v>44109</v>
      </c>
      <c r="B70" s="2" t="s">
        <v>80</v>
      </c>
      <c r="C70" s="30">
        <v>960.53</v>
      </c>
      <c r="D70" s="30"/>
      <c r="E70" s="30"/>
      <c r="F70" s="26">
        <f t="shared" si="10"/>
        <v>960.53</v>
      </c>
      <c r="G70" s="30">
        <v>933.63</v>
      </c>
      <c r="H70" s="30"/>
      <c r="I70" s="30"/>
      <c r="J70" s="30"/>
      <c r="K70" s="30"/>
      <c r="L70" s="30">
        <v>26.9</v>
      </c>
      <c r="M70" s="27">
        <f t="shared" si="11"/>
        <v>0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"/>
    </row>
    <row r="71" spans="1:27" s="31" customFormat="1" x14ac:dyDescent="0.2">
      <c r="A71" s="29">
        <v>44109</v>
      </c>
      <c r="B71" s="2" t="s">
        <v>81</v>
      </c>
      <c r="C71" s="30">
        <v>-28.63</v>
      </c>
      <c r="D71" s="30">
        <f>SUM(C70:C71)</f>
        <v>931.9</v>
      </c>
      <c r="E71" s="30"/>
      <c r="F71" s="26">
        <f t="shared" si="10"/>
        <v>0</v>
      </c>
      <c r="G71" s="30"/>
      <c r="H71" s="30"/>
      <c r="I71" s="30"/>
      <c r="J71" s="30"/>
      <c r="K71" s="30"/>
      <c r="L71" s="30"/>
      <c r="M71" s="27">
        <f t="shared" si="11"/>
        <v>-28.63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>
        <v>-28.63</v>
      </c>
      <c r="Z71" s="30"/>
      <c r="AA71" s="3"/>
    </row>
    <row r="72" spans="1:27" s="31" customFormat="1" x14ac:dyDescent="0.2">
      <c r="A72" s="29">
        <v>44109</v>
      </c>
      <c r="B72" s="2" t="s">
        <v>82</v>
      </c>
      <c r="C72" s="30"/>
      <c r="D72" s="30">
        <v>1392.31</v>
      </c>
      <c r="E72" s="30"/>
      <c r="F72" s="26">
        <f t="shared" si="10"/>
        <v>1392.31</v>
      </c>
      <c r="G72" s="30">
        <v>821.81</v>
      </c>
      <c r="H72" s="42">
        <v>90.5</v>
      </c>
      <c r="I72" s="42" t="s">
        <v>83</v>
      </c>
      <c r="J72" s="30">
        <v>22.5</v>
      </c>
      <c r="K72" s="30"/>
      <c r="L72" s="30">
        <v>457.5</v>
      </c>
      <c r="M72" s="27">
        <f t="shared" si="11"/>
        <v>0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">
        <f>SUM($F72,$M72)-$D72</f>
        <v>0</v>
      </c>
    </row>
    <row r="73" spans="1:27" ht="8.4" customHeight="1" x14ac:dyDescent="0.2">
      <c r="F73" s="26"/>
      <c r="G73" s="3" t="s">
        <v>26</v>
      </c>
      <c r="M73" s="27"/>
    </row>
    <row r="74" spans="1:27" s="38" customFormat="1" x14ac:dyDescent="0.2">
      <c r="A74" s="32" t="s">
        <v>84</v>
      </c>
      <c r="B74" s="33" t="s">
        <v>85</v>
      </c>
      <c r="C74" s="34"/>
      <c r="D74" s="34"/>
      <c r="E74" s="34"/>
      <c r="F74" s="35">
        <f t="shared" ref="F74:Y74" si="12">SUM(F48:F73)</f>
        <v>7673.4599999999991</v>
      </c>
      <c r="G74" s="34">
        <f t="shared" si="12"/>
        <v>6621.5</v>
      </c>
      <c r="H74" s="34">
        <f t="shared" si="12"/>
        <v>461.65999999999997</v>
      </c>
      <c r="I74" s="34"/>
      <c r="J74" s="34">
        <f t="shared" si="12"/>
        <v>105.9</v>
      </c>
      <c r="K74" s="34">
        <f t="shared" si="12"/>
        <v>0</v>
      </c>
      <c r="L74" s="34">
        <f>SUM(L48:L73)</f>
        <v>484.4</v>
      </c>
      <c r="M74" s="36">
        <f t="shared" si="12"/>
        <v>-8490.8399999999983</v>
      </c>
      <c r="N74" s="34">
        <f t="shared" si="12"/>
        <v>-2233.21</v>
      </c>
      <c r="O74" s="34"/>
      <c r="P74" s="34">
        <f t="shared" si="12"/>
        <v>-5429.69</v>
      </c>
      <c r="Q74" s="34">
        <f t="shared" si="12"/>
        <v>0</v>
      </c>
      <c r="R74" s="34">
        <f t="shared" si="12"/>
        <v>-194.97</v>
      </c>
      <c r="S74" s="34">
        <f t="shared" si="12"/>
        <v>-83.28</v>
      </c>
      <c r="T74" s="34">
        <f t="shared" si="12"/>
        <v>-31.16</v>
      </c>
      <c r="U74" s="34">
        <f t="shared" si="12"/>
        <v>0</v>
      </c>
      <c r="V74" s="34">
        <f t="shared" si="12"/>
        <v>0</v>
      </c>
      <c r="W74" s="34">
        <f t="shared" si="12"/>
        <v>-75</v>
      </c>
      <c r="X74" s="34">
        <f t="shared" si="12"/>
        <v>-370</v>
      </c>
      <c r="Y74" s="34">
        <f t="shared" si="12"/>
        <v>-73.529999999999987</v>
      </c>
      <c r="Z74" s="37"/>
      <c r="AA74" s="3"/>
    </row>
    <row r="75" spans="1:27" ht="8.4" customHeight="1" x14ac:dyDescent="0.2">
      <c r="F75" s="26"/>
      <c r="G75" s="3" t="s">
        <v>26</v>
      </c>
      <c r="M75" s="27"/>
    </row>
    <row r="76" spans="1:27" s="31" customFormat="1" x14ac:dyDescent="0.2">
      <c r="A76" s="29">
        <v>44123</v>
      </c>
      <c r="B76" s="2" t="s">
        <v>86</v>
      </c>
      <c r="C76" s="30"/>
      <c r="D76" s="30">
        <v>-50</v>
      </c>
      <c r="E76" s="30"/>
      <c r="F76" s="26">
        <f t="shared" ref="F76:F90" si="13">SUM(G76:L76)</f>
        <v>-50</v>
      </c>
      <c r="G76" s="30">
        <v>-50</v>
      </c>
      <c r="H76" s="30"/>
      <c r="I76" s="30"/>
      <c r="J76" s="30"/>
      <c r="K76" s="30"/>
      <c r="L76" s="30"/>
      <c r="M76" s="27">
        <f t="shared" ref="M76:M90" si="14">SUM(N76:Z76)</f>
        <v>0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"/>
    </row>
    <row r="77" spans="1:27" s="31" customFormat="1" x14ac:dyDescent="0.2">
      <c r="A77" s="29">
        <v>44123</v>
      </c>
      <c r="B77" s="2" t="s">
        <v>87</v>
      </c>
      <c r="C77" s="30"/>
      <c r="D77" s="30">
        <v>-1137.4000000000001</v>
      </c>
      <c r="E77" s="30"/>
      <c r="F77" s="26">
        <f t="shared" si="13"/>
        <v>0</v>
      </c>
      <c r="G77" s="30"/>
      <c r="H77" s="30"/>
      <c r="I77" s="30"/>
      <c r="J77" s="30"/>
      <c r="K77" s="30"/>
      <c r="L77" s="30"/>
      <c r="M77" s="27">
        <f t="shared" si="14"/>
        <v>-1137.4000000000001</v>
      </c>
      <c r="N77" s="30"/>
      <c r="O77" s="30"/>
      <c r="P77" s="30">
        <v>-1137.4000000000001</v>
      </c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"/>
    </row>
    <row r="78" spans="1:27" s="31" customFormat="1" x14ac:dyDescent="0.2">
      <c r="A78" s="29">
        <v>44133</v>
      </c>
      <c r="B78" s="2" t="s">
        <v>88</v>
      </c>
      <c r="C78" s="30"/>
      <c r="D78" s="30">
        <v>-202.45</v>
      </c>
      <c r="E78" s="30"/>
      <c r="F78" s="26">
        <f t="shared" si="13"/>
        <v>0</v>
      </c>
      <c r="G78" s="30"/>
      <c r="H78" s="30"/>
      <c r="I78" s="30"/>
      <c r="J78" s="30"/>
      <c r="K78" s="30"/>
      <c r="L78" s="30"/>
      <c r="M78" s="27">
        <f t="shared" si="14"/>
        <v>-202.45</v>
      </c>
      <c r="N78" s="30"/>
      <c r="O78" s="30"/>
      <c r="P78" s="30"/>
      <c r="Q78" s="30"/>
      <c r="R78" s="30"/>
      <c r="S78" s="30">
        <v>-202.45</v>
      </c>
      <c r="T78" s="30"/>
      <c r="U78" s="30"/>
      <c r="V78" s="30"/>
      <c r="W78" s="30"/>
      <c r="X78" s="30"/>
      <c r="Y78" s="30"/>
      <c r="Z78" s="30"/>
      <c r="AA78" s="3"/>
    </row>
    <row r="79" spans="1:27" s="31" customFormat="1" x14ac:dyDescent="0.2">
      <c r="A79" s="29">
        <v>44137</v>
      </c>
      <c r="B79" s="2" t="s">
        <v>86</v>
      </c>
      <c r="C79" s="30"/>
      <c r="D79" s="30">
        <v>-20</v>
      </c>
      <c r="E79" s="30"/>
      <c r="F79" s="26">
        <f t="shared" si="13"/>
        <v>-20</v>
      </c>
      <c r="G79" s="30">
        <v>-20</v>
      </c>
      <c r="H79" s="30"/>
      <c r="I79" s="30"/>
      <c r="J79" s="30"/>
      <c r="K79" s="30"/>
      <c r="L79" s="30"/>
      <c r="M79" s="27">
        <f t="shared" si="14"/>
        <v>0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"/>
    </row>
    <row r="80" spans="1:27" s="31" customFormat="1" x14ac:dyDescent="0.2">
      <c r="A80" s="29">
        <v>44139</v>
      </c>
      <c r="B80" s="2" t="s">
        <v>89</v>
      </c>
      <c r="C80" s="30">
        <v>964.3</v>
      </c>
      <c r="D80" s="30"/>
      <c r="E80" s="30"/>
      <c r="F80" s="26">
        <f t="shared" si="13"/>
        <v>964.3</v>
      </c>
      <c r="G80" s="30">
        <v>940.3</v>
      </c>
      <c r="H80" s="42">
        <v>18</v>
      </c>
      <c r="I80" s="42" t="s">
        <v>83</v>
      </c>
      <c r="J80" s="30">
        <v>6</v>
      </c>
      <c r="K80" s="30"/>
      <c r="L80" s="30"/>
      <c r="M80" s="27">
        <f t="shared" si="14"/>
        <v>0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"/>
    </row>
    <row r="81" spans="1:27" s="31" customFormat="1" x14ac:dyDescent="0.2">
      <c r="A81" s="29">
        <v>44139</v>
      </c>
      <c r="B81" s="2" t="s">
        <v>90</v>
      </c>
      <c r="C81" s="30">
        <v>-20.7</v>
      </c>
      <c r="D81" s="30">
        <f>SUM(C80:C81)</f>
        <v>943.59999999999991</v>
      </c>
      <c r="E81" s="30"/>
      <c r="F81" s="26">
        <f t="shared" si="13"/>
        <v>0</v>
      </c>
      <c r="G81" s="30"/>
      <c r="H81" s="42"/>
      <c r="I81" s="42"/>
      <c r="J81" s="30"/>
      <c r="K81" s="30"/>
      <c r="L81" s="30"/>
      <c r="M81" s="27">
        <f t="shared" si="14"/>
        <v>-20.7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>
        <v>-20.7</v>
      </c>
      <c r="Z81" s="30"/>
      <c r="AA81" s="3"/>
    </row>
    <row r="82" spans="1:27" s="31" customFormat="1" x14ac:dyDescent="0.2">
      <c r="A82" s="29">
        <v>44139</v>
      </c>
      <c r="B82" s="2" t="s">
        <v>91</v>
      </c>
      <c r="C82" s="30"/>
      <c r="D82" s="30">
        <v>2991.93</v>
      </c>
      <c r="E82" s="30"/>
      <c r="F82" s="26">
        <f t="shared" si="13"/>
        <v>2991.9300000000003</v>
      </c>
      <c r="G82" s="30">
        <v>1607.2</v>
      </c>
      <c r="H82" s="42">
        <v>305.05</v>
      </c>
      <c r="I82" s="42" t="s">
        <v>83</v>
      </c>
      <c r="J82" s="30">
        <v>99.13</v>
      </c>
      <c r="K82" s="30"/>
      <c r="L82" s="30">
        <v>980.55</v>
      </c>
      <c r="M82" s="27">
        <f t="shared" si="14"/>
        <v>0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"/>
    </row>
    <row r="83" spans="1:27" s="31" customFormat="1" x14ac:dyDescent="0.2">
      <c r="A83" s="29">
        <v>44145</v>
      </c>
      <c r="B83" s="2" t="s">
        <v>77</v>
      </c>
      <c r="C83" s="30"/>
      <c r="D83" s="30">
        <v>-413.55</v>
      </c>
      <c r="E83" s="30"/>
      <c r="F83" s="26">
        <f t="shared" si="13"/>
        <v>0</v>
      </c>
      <c r="G83" s="30"/>
      <c r="H83" s="30"/>
      <c r="I83" s="30"/>
      <c r="J83" s="30"/>
      <c r="K83" s="30"/>
      <c r="L83" s="30"/>
      <c r="M83" s="27">
        <f t="shared" si="14"/>
        <v>-413.55</v>
      </c>
      <c r="N83" s="30">
        <v>-413.55</v>
      </c>
      <c r="O83" s="42" t="s">
        <v>83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"/>
    </row>
    <row r="84" spans="1:27" s="31" customFormat="1" x14ac:dyDescent="0.2">
      <c r="A84" s="29">
        <v>44531</v>
      </c>
      <c r="B84" s="2" t="s">
        <v>92</v>
      </c>
      <c r="C84" s="30"/>
      <c r="D84" s="30">
        <v>2982.65</v>
      </c>
      <c r="E84" s="30"/>
      <c r="F84" s="26">
        <f t="shared" si="13"/>
        <v>2982.6499999999996</v>
      </c>
      <c r="G84" s="30">
        <v>2301.4499999999998</v>
      </c>
      <c r="H84" s="43">
        <v>278.3</v>
      </c>
      <c r="I84" s="30"/>
      <c r="J84" s="30">
        <v>31.7</v>
      </c>
      <c r="K84" s="30">
        <v>5</v>
      </c>
      <c r="L84" s="30">
        <v>366.2</v>
      </c>
      <c r="M84" s="27">
        <f t="shared" si="14"/>
        <v>0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"/>
    </row>
    <row r="85" spans="1:27" s="31" customFormat="1" x14ac:dyDescent="0.2">
      <c r="A85" s="29">
        <v>44531</v>
      </c>
      <c r="B85" s="2" t="s">
        <v>93</v>
      </c>
      <c r="C85" s="30">
        <v>494.65</v>
      </c>
      <c r="D85" s="30"/>
      <c r="E85" s="30"/>
      <c r="F85" s="26">
        <f t="shared" si="13"/>
        <v>494.65</v>
      </c>
      <c r="G85" s="30">
        <v>494.65</v>
      </c>
      <c r="H85" s="30">
        <v>0</v>
      </c>
      <c r="I85" s="30"/>
      <c r="J85" s="30">
        <v>0</v>
      </c>
      <c r="K85" s="30">
        <v>0</v>
      </c>
      <c r="L85" s="30">
        <v>0</v>
      </c>
      <c r="M85" s="27">
        <f t="shared" si="14"/>
        <v>0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"/>
    </row>
    <row r="86" spans="1:27" s="31" customFormat="1" x14ac:dyDescent="0.2">
      <c r="A86" s="29">
        <v>44531</v>
      </c>
      <c r="B86" s="2" t="s">
        <v>94</v>
      </c>
      <c r="C86" s="30">
        <v>-12.76</v>
      </c>
      <c r="D86" s="30">
        <f>SUM(C85:C86)</f>
        <v>481.89</v>
      </c>
      <c r="E86" s="30"/>
      <c r="F86" s="26">
        <f t="shared" si="13"/>
        <v>0</v>
      </c>
      <c r="G86" s="30"/>
      <c r="H86" s="30"/>
      <c r="I86" s="30"/>
      <c r="J86" s="30"/>
      <c r="K86" s="30"/>
      <c r="L86" s="30"/>
      <c r="M86" s="27">
        <f t="shared" si="14"/>
        <v>-12.76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>
        <v>-12.76</v>
      </c>
      <c r="Z86" s="30"/>
      <c r="AA86" s="3"/>
    </row>
    <row r="87" spans="1:27" s="31" customFormat="1" x14ac:dyDescent="0.2">
      <c r="A87" s="29">
        <v>44537</v>
      </c>
      <c r="B87" s="2" t="s">
        <v>95</v>
      </c>
      <c r="C87" s="30"/>
      <c r="D87" s="30">
        <v>60</v>
      </c>
      <c r="E87" s="30"/>
      <c r="F87" s="26">
        <f t="shared" si="13"/>
        <v>60</v>
      </c>
      <c r="G87" s="30">
        <v>60</v>
      </c>
      <c r="H87" s="30"/>
      <c r="I87" s="30"/>
      <c r="J87" s="30"/>
      <c r="K87" s="30"/>
      <c r="L87" s="30"/>
      <c r="M87" s="27">
        <f t="shared" si="14"/>
        <v>0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"/>
    </row>
    <row r="88" spans="1:27" s="31" customFormat="1" x14ac:dyDescent="0.2">
      <c r="A88" s="29">
        <v>44537</v>
      </c>
      <c r="B88" s="2" t="s">
        <v>96</v>
      </c>
      <c r="C88" s="30"/>
      <c r="D88" s="30">
        <v>240</v>
      </c>
      <c r="E88" s="30"/>
      <c r="F88" s="26">
        <f t="shared" si="13"/>
        <v>240</v>
      </c>
      <c r="G88" s="30">
        <v>240</v>
      </c>
      <c r="H88" s="30"/>
      <c r="I88" s="30"/>
      <c r="J88" s="30"/>
      <c r="K88" s="30"/>
      <c r="L88" s="30"/>
      <c r="M88" s="27">
        <f t="shared" si="14"/>
        <v>0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"/>
    </row>
    <row r="89" spans="1:27" s="31" customFormat="1" x14ac:dyDescent="0.2">
      <c r="A89" s="29">
        <v>44173</v>
      </c>
      <c r="B89" s="2" t="s">
        <v>77</v>
      </c>
      <c r="C89" s="30"/>
      <c r="D89" s="30">
        <v>-278.3</v>
      </c>
      <c r="E89" s="30"/>
      <c r="F89" s="26">
        <f t="shared" si="13"/>
        <v>0</v>
      </c>
      <c r="G89" s="30"/>
      <c r="H89" s="30"/>
      <c r="I89" s="30"/>
      <c r="J89" s="30"/>
      <c r="K89" s="30"/>
      <c r="L89" s="30"/>
      <c r="M89" s="27">
        <f t="shared" si="14"/>
        <v>-278.3</v>
      </c>
      <c r="N89" s="43">
        <v>-278.3</v>
      </c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"/>
    </row>
    <row r="90" spans="1:27" s="31" customFormat="1" x14ac:dyDescent="0.2">
      <c r="A90" s="29"/>
      <c r="B90" s="2"/>
      <c r="C90" s="30"/>
      <c r="D90" s="30"/>
      <c r="E90" s="30"/>
      <c r="F90" s="26">
        <f t="shared" si="13"/>
        <v>0</v>
      </c>
      <c r="G90" s="30"/>
      <c r="H90" s="30"/>
      <c r="I90" s="30"/>
      <c r="J90" s="30"/>
      <c r="K90" s="30"/>
      <c r="L90" s="30"/>
      <c r="M90" s="27">
        <f t="shared" si="14"/>
        <v>0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"/>
    </row>
    <row r="91" spans="1:27" ht="8.4" customHeight="1" x14ac:dyDescent="0.2">
      <c r="F91" s="26"/>
      <c r="G91" s="3" t="s">
        <v>26</v>
      </c>
      <c r="M91" s="27"/>
    </row>
    <row r="92" spans="1:27" s="38" customFormat="1" x14ac:dyDescent="0.2">
      <c r="A92" s="32" t="s">
        <v>97</v>
      </c>
      <c r="B92" s="33" t="s">
        <v>85</v>
      </c>
      <c r="C92" s="34"/>
      <c r="D92" s="34"/>
      <c r="E92" s="34"/>
      <c r="F92" s="35">
        <f>SUM(F75:F91)</f>
        <v>7663.53</v>
      </c>
      <c r="G92" s="34">
        <f>SUM(G75:G91)</f>
        <v>5573.5999999999995</v>
      </c>
      <c r="H92" s="34">
        <f>SUM(H75:H91)</f>
        <v>601.35</v>
      </c>
      <c r="I92" s="34"/>
      <c r="J92" s="34">
        <f>SUM(J75:J91)</f>
        <v>136.82999999999998</v>
      </c>
      <c r="K92" s="34">
        <f>SUM(K75:K91)</f>
        <v>5</v>
      </c>
      <c r="L92" s="34">
        <f>SUM(L75:L91)</f>
        <v>1346.75</v>
      </c>
      <c r="M92" s="36">
        <f>SUM(M75:M91)</f>
        <v>-2065.1600000000003</v>
      </c>
      <c r="N92" s="34">
        <f>SUM(N75:N91)</f>
        <v>-691.85</v>
      </c>
      <c r="O92" s="34"/>
      <c r="P92" s="34">
        <f t="shared" ref="P92:Y92" si="15">SUM(P75:P91)</f>
        <v>-1137.4000000000001</v>
      </c>
      <c r="Q92" s="34">
        <f t="shared" si="15"/>
        <v>0</v>
      </c>
      <c r="R92" s="34">
        <f t="shared" si="15"/>
        <v>0</v>
      </c>
      <c r="S92" s="34">
        <f t="shared" si="15"/>
        <v>-202.45</v>
      </c>
      <c r="T92" s="34">
        <f t="shared" si="15"/>
        <v>0</v>
      </c>
      <c r="U92" s="34">
        <f t="shared" si="15"/>
        <v>0</v>
      </c>
      <c r="V92" s="34">
        <f t="shared" si="15"/>
        <v>0</v>
      </c>
      <c r="W92" s="34">
        <f t="shared" si="15"/>
        <v>0</v>
      </c>
      <c r="X92" s="34">
        <f t="shared" si="15"/>
        <v>0</v>
      </c>
      <c r="Y92" s="34">
        <f t="shared" si="15"/>
        <v>-33.46</v>
      </c>
      <c r="Z92" s="37"/>
      <c r="AA92" s="3"/>
    </row>
    <row r="93" spans="1:27" s="38" customFormat="1" x14ac:dyDescent="0.2">
      <c r="A93" s="44"/>
      <c r="C93" s="37"/>
      <c r="D93" s="37"/>
      <c r="E93" s="37"/>
      <c r="F93" s="45"/>
      <c r="G93" s="37"/>
      <c r="H93" s="37"/>
      <c r="I93" s="37"/>
      <c r="J93" s="37"/>
      <c r="K93" s="37"/>
      <c r="L93" s="37"/>
      <c r="M93" s="46">
        <f>SUM(N92:Y92)-M92</f>
        <v>0</v>
      </c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"/>
    </row>
    <row r="94" spans="1:27" s="31" customFormat="1" x14ac:dyDescent="0.2">
      <c r="A94" s="29"/>
      <c r="C94" s="30"/>
      <c r="D94" s="30"/>
      <c r="E94" s="30"/>
      <c r="F94" s="47"/>
      <c r="G94" s="30" t="s">
        <v>26</v>
      </c>
      <c r="H94" s="30"/>
      <c r="I94" s="30"/>
      <c r="J94" s="30"/>
      <c r="K94" s="30"/>
      <c r="L94" s="30"/>
      <c r="M94" s="46" t="s">
        <v>26</v>
      </c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"/>
    </row>
    <row r="95" spans="1:27" s="38" customFormat="1" ht="10.8" thickBot="1" x14ac:dyDescent="0.25">
      <c r="A95" s="32" t="s">
        <v>98</v>
      </c>
      <c r="B95" s="33"/>
      <c r="C95" s="34"/>
      <c r="D95" s="48">
        <f>SUM(D6:D94)</f>
        <v>15653.650000000001</v>
      </c>
      <c r="E95" s="37"/>
      <c r="F95" s="49">
        <f>SUM(F28,F47,F74,F92)</f>
        <v>27440.36</v>
      </c>
      <c r="G95" s="48">
        <f>SUM(G28,G47,G74,G92)</f>
        <v>19863.84</v>
      </c>
      <c r="H95" s="48">
        <f>SUM(H28,H47,H74,H92)</f>
        <v>2925.06</v>
      </c>
      <c r="I95" s="48"/>
      <c r="J95" s="48">
        <f>SUM(J28,J47,J74,J92)</f>
        <v>502.91</v>
      </c>
      <c r="K95" s="48">
        <f>SUM(K28,K47,K74,K92)</f>
        <v>5</v>
      </c>
      <c r="L95" s="48">
        <f>SUM(L28,L47,L74,L92)</f>
        <v>4143.55</v>
      </c>
      <c r="M95" s="50">
        <f>SUM(M28,M47,M74,M92)</f>
        <v>-23483.8</v>
      </c>
      <c r="N95" s="48">
        <f>SUM(N28,N47,N74,N92)</f>
        <v>-4648.7400000000007</v>
      </c>
      <c r="O95" s="48"/>
      <c r="P95" s="48">
        <f t="shared" ref="P95:Y95" si="16">SUM(P28,P47,P74,P92)</f>
        <v>-12379.339999999998</v>
      </c>
      <c r="Q95" s="48">
        <f t="shared" si="16"/>
        <v>-528.9</v>
      </c>
      <c r="R95" s="48">
        <f t="shared" si="16"/>
        <v>-509.97</v>
      </c>
      <c r="S95" s="48">
        <f t="shared" si="16"/>
        <v>-660.24</v>
      </c>
      <c r="T95" s="48">
        <f t="shared" si="16"/>
        <v>-221.16</v>
      </c>
      <c r="U95" s="48">
        <f t="shared" si="16"/>
        <v>-1172</v>
      </c>
      <c r="V95" s="48">
        <f t="shared" si="16"/>
        <v>-400</v>
      </c>
      <c r="W95" s="48">
        <f t="shared" si="16"/>
        <v>-2247</v>
      </c>
      <c r="X95" s="48">
        <f t="shared" si="16"/>
        <v>-555</v>
      </c>
      <c r="Y95" s="48">
        <f t="shared" si="16"/>
        <v>-161.44999999999999</v>
      </c>
      <c r="Z95" s="37"/>
      <c r="AA95" s="3"/>
    </row>
    <row r="96" spans="1:27" s="38" customFormat="1" ht="10.8" thickTop="1" x14ac:dyDescent="0.2">
      <c r="A96" s="44"/>
      <c r="C96" s="37"/>
      <c r="D96" s="37"/>
      <c r="E96" s="37"/>
      <c r="F96" s="45"/>
      <c r="G96" s="37"/>
      <c r="H96" s="37"/>
      <c r="I96" s="37"/>
      <c r="J96" s="37"/>
      <c r="K96" s="37"/>
      <c r="L96" s="37"/>
      <c r="M96" s="51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"/>
    </row>
    <row r="97" spans="1:27" s="38" customFormat="1" x14ac:dyDescent="0.2">
      <c r="A97" s="44" t="s">
        <v>99</v>
      </c>
      <c r="C97" s="37"/>
      <c r="D97" s="37"/>
      <c r="E97" s="37"/>
      <c r="F97" s="45"/>
      <c r="G97" s="37"/>
      <c r="H97" s="37"/>
      <c r="I97" s="37"/>
      <c r="J97" s="37"/>
      <c r="K97" s="37"/>
      <c r="L97" s="37"/>
      <c r="M97" s="51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"/>
    </row>
    <row r="98" spans="1:27" s="38" customFormat="1" x14ac:dyDescent="0.2">
      <c r="A98" s="44"/>
      <c r="C98" s="37"/>
      <c r="D98" s="37"/>
      <c r="E98" s="37"/>
      <c r="F98" s="45"/>
      <c r="G98" s="37"/>
      <c r="H98" s="37"/>
      <c r="I98" s="37"/>
      <c r="J98" s="37"/>
      <c r="K98" s="37"/>
      <c r="L98" s="37"/>
      <c r="M98" s="51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"/>
    </row>
    <row r="99" spans="1:27" s="31" customFormat="1" x14ac:dyDescent="0.2">
      <c r="A99" s="29">
        <v>44196</v>
      </c>
      <c r="B99" s="2" t="s">
        <v>100</v>
      </c>
      <c r="C99" s="30"/>
      <c r="D99" s="30">
        <v>1962.7</v>
      </c>
      <c r="E99" s="30"/>
      <c r="F99" s="26">
        <f>SUM(G99:L99)</f>
        <v>1962.7</v>
      </c>
      <c r="G99" s="30">
        <v>1335.74</v>
      </c>
      <c r="H99" s="52">
        <v>206.66</v>
      </c>
      <c r="I99" s="31" t="s">
        <v>101</v>
      </c>
      <c r="J99" s="30">
        <v>49.55</v>
      </c>
      <c r="K99" s="30"/>
      <c r="L99" s="30">
        <v>370.75</v>
      </c>
      <c r="M99" s="27">
        <f>SUM(N99:Z99)</f>
        <v>0</v>
      </c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"/>
    </row>
    <row r="100" spans="1:27" s="31" customFormat="1" x14ac:dyDescent="0.2">
      <c r="A100" s="29">
        <v>44196</v>
      </c>
      <c r="B100" s="2" t="s">
        <v>102</v>
      </c>
      <c r="C100" s="30">
        <v>390.8</v>
      </c>
      <c r="D100" s="30"/>
      <c r="E100" s="30"/>
      <c r="F100" s="26">
        <f>SUM(G100:L100)</f>
        <v>390.8</v>
      </c>
      <c r="G100" s="30">
        <v>333.95</v>
      </c>
      <c r="H100" s="52">
        <v>10.5</v>
      </c>
      <c r="I100" s="31" t="s">
        <v>101</v>
      </c>
      <c r="J100" s="30">
        <v>3.5</v>
      </c>
      <c r="K100" s="30"/>
      <c r="L100" s="30">
        <v>42.85</v>
      </c>
      <c r="M100" s="27">
        <f>SUM(N100:Z100)</f>
        <v>0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"/>
    </row>
    <row r="101" spans="1:27" s="31" customFormat="1" x14ac:dyDescent="0.2">
      <c r="A101" s="29">
        <v>44196</v>
      </c>
      <c r="B101" s="2" t="s">
        <v>103</v>
      </c>
      <c r="C101" s="30">
        <v>-7.42</v>
      </c>
      <c r="D101" s="30">
        <f>SUM(C100:C101)</f>
        <v>383.38</v>
      </c>
      <c r="E101" s="30"/>
      <c r="F101" s="26">
        <f t="shared" ref="F101" si="17">SUM(G101:L101)</f>
        <v>0</v>
      </c>
      <c r="G101" s="30"/>
      <c r="H101" s="30"/>
      <c r="I101" s="30"/>
      <c r="J101" s="30"/>
      <c r="K101" s="30"/>
      <c r="L101" s="30"/>
      <c r="M101" s="27">
        <f>SUM(N101:Z101)</f>
        <v>-7.42</v>
      </c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>
        <v>-7.42</v>
      </c>
      <c r="Z101" s="30"/>
      <c r="AA101" s="3"/>
    </row>
    <row r="102" spans="1:27" s="38" customFormat="1" x14ac:dyDescent="0.2">
      <c r="A102" s="44"/>
      <c r="C102" s="37"/>
      <c r="D102" s="37"/>
      <c r="E102" s="37"/>
      <c r="F102" s="45"/>
      <c r="G102" s="37"/>
      <c r="H102" s="37"/>
      <c r="I102" s="37"/>
      <c r="J102" s="37"/>
      <c r="K102" s="37"/>
      <c r="L102" s="37"/>
      <c r="M102" s="51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"/>
    </row>
    <row r="103" spans="1:27" s="38" customFormat="1" ht="10.8" thickBot="1" x14ac:dyDescent="0.25">
      <c r="A103" s="32" t="s">
        <v>104</v>
      </c>
      <c r="B103" s="33"/>
      <c r="C103" s="34"/>
      <c r="D103" s="48">
        <f>SUM(D95:D102)</f>
        <v>17999.730000000003</v>
      </c>
      <c r="E103" s="37"/>
      <c r="F103" s="49">
        <f>SUM(F95:F102)</f>
        <v>29793.86</v>
      </c>
      <c r="G103" s="49">
        <f t="shared" ref="G103:L103" si="18">SUM(G95:G102)</f>
        <v>21533.530000000002</v>
      </c>
      <c r="H103" s="49">
        <f t="shared" si="18"/>
        <v>3142.22</v>
      </c>
      <c r="I103" s="49">
        <f t="shared" si="18"/>
        <v>0</v>
      </c>
      <c r="J103" s="49">
        <f t="shared" si="18"/>
        <v>555.96</v>
      </c>
      <c r="K103" s="49">
        <f t="shared" si="18"/>
        <v>5</v>
      </c>
      <c r="L103" s="49">
        <f t="shared" si="18"/>
        <v>4557.1500000000005</v>
      </c>
      <c r="M103" s="50">
        <f>SUM(M95:M102)</f>
        <v>-23491.219999999998</v>
      </c>
      <c r="N103" s="48">
        <f>SUM(N95:N102)</f>
        <v>-4648.7400000000007</v>
      </c>
      <c r="O103" s="48"/>
      <c r="P103" s="48">
        <f t="shared" ref="P103:Y103" si="19">SUM(P95:P102)</f>
        <v>-12379.339999999998</v>
      </c>
      <c r="Q103" s="48">
        <f t="shared" si="19"/>
        <v>-528.9</v>
      </c>
      <c r="R103" s="48">
        <f t="shared" si="19"/>
        <v>-509.97</v>
      </c>
      <c r="S103" s="48">
        <f t="shared" si="19"/>
        <v>-660.24</v>
      </c>
      <c r="T103" s="48">
        <f t="shared" si="19"/>
        <v>-221.16</v>
      </c>
      <c r="U103" s="48">
        <f t="shared" si="19"/>
        <v>-1172</v>
      </c>
      <c r="V103" s="48">
        <f t="shared" si="19"/>
        <v>-400</v>
      </c>
      <c r="W103" s="48">
        <f t="shared" si="19"/>
        <v>-2247</v>
      </c>
      <c r="X103" s="48">
        <f t="shared" si="19"/>
        <v>-555</v>
      </c>
      <c r="Y103" s="48">
        <f t="shared" si="19"/>
        <v>-168.86999999999998</v>
      </c>
      <c r="Z103" s="37"/>
      <c r="AA103" s="3"/>
    </row>
    <row r="104" spans="1:27" s="31" customFormat="1" ht="12.6" customHeight="1" thickTop="1" x14ac:dyDescent="0.2">
      <c r="A104" s="29"/>
      <c r="C104" s="30"/>
      <c r="D104" s="30" t="s">
        <v>26</v>
      </c>
      <c r="E104" s="30"/>
      <c r="F104" s="37">
        <f>SUM(G95:L95)-F95</f>
        <v>0</v>
      </c>
      <c r="G104" s="30"/>
      <c r="H104" s="30" t="s">
        <v>26</v>
      </c>
      <c r="I104" s="30"/>
      <c r="J104" s="30"/>
      <c r="K104" s="30"/>
      <c r="L104" s="30"/>
      <c r="M104" s="30">
        <f>SUM(N95:Y95)-M95</f>
        <v>0</v>
      </c>
      <c r="N104" s="30"/>
      <c r="O104" s="30"/>
      <c r="P104" s="30"/>
      <c r="Q104" s="30"/>
      <c r="R104" s="30"/>
      <c r="S104" s="30"/>
      <c r="T104" s="30"/>
      <c r="U104" s="30"/>
      <c r="V104" s="30"/>
      <c r="W104" s="53" t="s">
        <v>26</v>
      </c>
      <c r="X104" s="53"/>
      <c r="Y104" s="53"/>
      <c r="Z104" s="30"/>
    </row>
    <row r="105" spans="1:27" s="31" customFormat="1" ht="12.6" customHeight="1" x14ac:dyDescent="0.2">
      <c r="A105" s="29"/>
      <c r="C105" s="30"/>
      <c r="D105" s="30"/>
      <c r="E105" s="30"/>
      <c r="F105" s="37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53"/>
      <c r="X105" s="53"/>
      <c r="Y105" s="53"/>
      <c r="Z105" s="30"/>
    </row>
    <row r="106" spans="1:27" s="31" customFormat="1" x14ac:dyDescent="0.2">
      <c r="A106" s="54"/>
      <c r="C106" s="30"/>
      <c r="D106" s="30"/>
      <c r="E106" s="30"/>
      <c r="F106" s="37" t="s">
        <v>26</v>
      </c>
      <c r="G106" s="37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53"/>
      <c r="X106" s="53"/>
      <c r="Y106" s="53"/>
      <c r="Z106" s="30"/>
    </row>
    <row r="107" spans="1:27" s="55" customFormat="1" ht="10.8" thickBot="1" x14ac:dyDescent="0.25">
      <c r="A107" s="54" t="s">
        <v>105</v>
      </c>
      <c r="C107" s="56" t="s">
        <v>26</v>
      </c>
      <c r="D107" s="48">
        <f>SUM(F103,M103)</f>
        <v>6302.6400000000031</v>
      </c>
      <c r="E107" s="53"/>
      <c r="F107" s="37"/>
      <c r="G107" s="57" t="s">
        <v>106</v>
      </c>
      <c r="H107" s="58">
        <f>SUM(H6,H28,H47,H74,H92,H99:H100)</f>
        <v>4865.8999999999996</v>
      </c>
      <c r="I107" s="58"/>
      <c r="J107" s="59"/>
      <c r="K107" s="60"/>
      <c r="L107" s="60"/>
      <c r="M107" s="60"/>
      <c r="N107" s="61">
        <f>SUM(H6,H28,H47,H74,H92)</f>
        <v>4648.74</v>
      </c>
      <c r="O107" s="62"/>
      <c r="P107" s="53"/>
      <c r="Q107" s="53"/>
      <c r="R107" s="53"/>
      <c r="S107" s="53"/>
      <c r="T107" s="53"/>
      <c r="U107" s="53"/>
      <c r="V107" s="53"/>
      <c r="Y107" s="56"/>
      <c r="Z107" s="53"/>
    </row>
    <row r="108" spans="1:27" ht="11.4" thickTop="1" thickBot="1" x14ac:dyDescent="0.25">
      <c r="D108" s="63" t="s">
        <v>26</v>
      </c>
      <c r="K108" s="42"/>
      <c r="L108" s="42"/>
      <c r="M108" s="42"/>
      <c r="N108" s="64">
        <f>SUM(H107+N103)</f>
        <v>217.15999999999894</v>
      </c>
      <c r="O108" s="42"/>
    </row>
    <row r="109" spans="1:27" s="55" customFormat="1" ht="10.8" thickTop="1" x14ac:dyDescent="0.2">
      <c r="A109" s="1"/>
      <c r="B109" s="1"/>
      <c r="C109" s="1"/>
      <c r="D109" s="1"/>
      <c r="E109" s="1"/>
      <c r="F109" s="56"/>
      <c r="G109" s="3"/>
      <c r="H109" s="3"/>
      <c r="I109" s="3"/>
      <c r="J109" s="3"/>
      <c r="K109" s="3"/>
      <c r="L109" s="3"/>
      <c r="M109" s="3"/>
      <c r="N109" s="42" t="s">
        <v>107</v>
      </c>
      <c r="O109" s="42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7" s="31" customFormat="1" ht="12.6" customHeight="1" thickBot="1" x14ac:dyDescent="0.25">
      <c r="A110" s="29"/>
      <c r="C110" s="30"/>
      <c r="D110" s="30"/>
      <c r="E110" s="30"/>
      <c r="F110" s="37"/>
      <c r="G110" s="65" t="s">
        <v>108</v>
      </c>
      <c r="H110" s="66"/>
      <c r="I110" s="67"/>
      <c r="J110" s="68">
        <f>SUM(J95,J6)</f>
        <v>1032.9100000000001</v>
      </c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53"/>
      <c r="X110" s="53"/>
      <c r="Y110" s="53"/>
      <c r="Z110" s="30"/>
    </row>
    <row r="111" spans="1:27" ht="10.8" thickTop="1" x14ac:dyDescent="0.2">
      <c r="K111" s="56"/>
      <c r="L111" s="56"/>
      <c r="M111" s="56"/>
    </row>
    <row r="112" spans="1:27" s="70" customFormat="1" ht="10.8" thickBot="1" x14ac:dyDescent="0.25">
      <c r="A112" s="69"/>
      <c r="C112" s="71"/>
      <c r="D112" s="71"/>
      <c r="E112" s="71"/>
      <c r="F112" s="72">
        <f>SUM(G112:M112)</f>
        <v>47368</v>
      </c>
      <c r="G112" s="73">
        <v>11179</v>
      </c>
      <c r="H112" s="73">
        <v>5434</v>
      </c>
      <c r="I112" s="73"/>
      <c r="J112" s="73">
        <v>755</v>
      </c>
      <c r="K112" s="73">
        <v>17780</v>
      </c>
      <c r="L112" s="73">
        <v>12220</v>
      </c>
      <c r="M112" s="71"/>
      <c r="N112" s="74"/>
      <c r="O112" s="74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ht="10.8" thickTop="1" x14ac:dyDescent="0.2"/>
  </sheetData>
  <mergeCells count="3">
    <mergeCell ref="F3:F4"/>
    <mergeCell ref="M3:M4"/>
    <mergeCell ref="N3:Q3"/>
  </mergeCells>
  <printOptions headings="1" gridLines="1"/>
  <pageMargins left="0.5" right="0.25" top="0.5" bottom="0.5" header="0.3" footer="0.3"/>
  <pageSetup paperSize="5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June 2021</vt:lpstr>
      <vt:lpstr>April 2021</vt:lpstr>
      <vt:lpstr>Mar 2021</vt:lpstr>
      <vt:lpstr>Feb 2021 </vt:lpstr>
      <vt:lpstr>Jan 2021  </vt:lpstr>
      <vt:lpstr>TOTAL 2020</vt:lpstr>
      <vt:lpstr>'Feb 2021 '!Print_Area</vt:lpstr>
      <vt:lpstr>'Jan 2021  '!Print_Area</vt:lpstr>
      <vt:lpstr>'Mar 2021'!Print_Area</vt:lpstr>
      <vt:lpstr>'TOTAL 2020'!Print_Area</vt:lpstr>
      <vt:lpstr>'Feb 2021 '!Print_Titles</vt:lpstr>
      <vt:lpstr>'Jan 2021  '!Print_Titles</vt:lpstr>
      <vt:lpstr>'Mar 2021'!Print_Titles</vt:lpstr>
      <vt:lpstr>'TOTAL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DeTria Taylor</cp:lastModifiedBy>
  <cp:lastPrinted>2021-04-09T21:22:38Z</cp:lastPrinted>
  <dcterms:created xsi:type="dcterms:W3CDTF">2021-01-18T19:37:31Z</dcterms:created>
  <dcterms:modified xsi:type="dcterms:W3CDTF">2021-07-10T19:22:27Z</dcterms:modified>
</cp:coreProperties>
</file>